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575e222d2455f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Контрольный лист" sheetId="1" ns1:id="Re576a2a787ea4744"/>
    <ns0:sheet name="Реестр результатов" sheetId="2" ns1:id="R1e789f3f26ff4d1f"/>
  </ns0:sheets>
  <ns0:definedNames>
    <ns0:definedName name="_xlnm.Print_Area" localSheetId="0">'Контрольный лист'!$A$1:$G$37</ns0:definedName>
    <ns0:definedName name="_xlnm.Print_Area" localSheetId="1">'Реестр результатов'!$A$1:$L$204</ns0:definedName>
    <ns0:definedName name="_xlnm.Print_Titles" localSheetId="1">'Реестр результатов'!$1:$4</ns0:definedName>
  </ns0:definedNames>
  <ns0:calcPr calcMode="auto" fullCalcOnLoad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.mm.yyyy"/>
    <x:numFmt numFmtId="201" formatCode="0.0000"/>
    <x:numFmt numFmtId="202" formatCode="0"/>
    <x:numFmt numFmtId="203" formatCode="#,##0.00"/>
    <x:numFmt numFmtId="204" formatCode="@"/>
  </x:numFmts>
  <x:fonts count="6">
    <x:font>
      <x:sz val="11"/>
      <x:name val="Carlito"/>
    </x:font>
    <x:font>
      <x:sz val="12"/>
      <x:color rgb="FF000000"/>
      <x:name val="Times New Roman"/>
    </x:font>
    <x:font>
      <x:b/>
      <x:sz val="16"/>
      <x:color rgb="FF000000"/>
      <x:name val="Times New Roman"/>
    </x:font>
    <x:font>
      <x:b/>
      <x:sz val="12"/>
      <x:color rgb="FF000000"/>
      <x:name val="Times New Roman"/>
    </x:font>
    <x:font>
      <x:sz val="12"/>
      <x:color rgb="FF9C0006"/>
      <x:name val="Times New Roman"/>
    </x:font>
    <x:font>
      <x:sz val="11"/>
      <x:color rgb="FF000000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D9EAD3"/>
      </x:patternFill>
    </x:fill>
    <x:fill>
      <x:patternFill patternType="solid">
        <x:fgColor rgb="FFFFF2CC"/>
      </x:patternFill>
    </x:fill>
    <x:fill>
      <x:patternFill patternType="solid">
        <x:fgColor rgb="FFF2F2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3" fontId="3" fillId="4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bc784266b419f" /><Relationship Type="http://schemas.openxmlformats.org/officeDocument/2006/relationships/theme" Target="/xl/theme/theme1.xml" Id="R20b9ce32a5c34215" /><Relationship Type="http://schemas.openxmlformats.org/officeDocument/2006/relationships/sharedStrings" Target="/xl/sharedStrings.xml" Id="R211036221df749a2" /><Relationship Type="http://schemas.openxmlformats.org/officeDocument/2006/relationships/worksheet" Target="/xl/worksheets/sheet1.xml" Id="Re576a2a787ea4744" /><Relationship Type="http://schemas.openxmlformats.org/officeDocument/2006/relationships/worksheet" Target="/xl/worksheets/sheet2.xml" Id="R1e789f3f26ff4d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10" hidden="0" customWidth="1"/>
    <ns0:col min="2" max="2" width="50" hidden="0" customWidth="1"/>
    <ns0:col min="3" max="3" width="12" hidden="0" customWidth="1"/>
    <ns0:col min="4" max="4" width="17" hidden="0" customWidth="1"/>
    <ns0:col min="5" max="5" width="17" hidden="0" customWidth="1"/>
    <ns0:col min="6" max="6" width="20" hidden="0" customWidth="1"/>
    <ns0:col min="7" max="7" width="20" hidden="0" customWidth="1"/>
  </ns0:cols>
  <ns0:sheetData>
    <ns0:row r="1" ht="36" customHeight="1">
      <ns0:c r="A1" s="4" t="str">
        <ns0:v>Контрольный лист по созданию контента Lomonosov School</ns0:v>
      </ns0:c>
      <ns0:c r="B1" s="4"/>
      <ns0:c r="C1" s="4"/>
      <ns0:c r="D1" s="4"/>
      <ns0:c r="E1" s="4"/>
      <ns0:c r="F1" s="4"/>
      <ns0:c r="G1" s="4"/>
    </ns0:row>
    <ns0:row r="2" ht="25" customHeight="1">
      <ns0:c r="A2" s="2"/>
      <ns0:c r="B2" s="2"/>
      <ns0:c r="C2" s="2"/>
      <ns0:c r="D2" s="2"/>
      <ns0:c r="E2" s="2"/>
      <ns0:c r="F2" s="2"/>
      <ns0:c r="G2" s="2"/>
    </ns0:row>
    <ns0:row r="3" ht="25" customHeight="1">
      <ns0:c r="A3" s="2" t="str">
        <ns0:v>ФИО исполнителя</ns0:v>
      </ns0:c>
      <ns0:c r="B3" s="2"/>
      <ns0:c r="C3" s="5"/>
      <ns0:c r="D3" s="5"/>
      <ns0:c r="E3" s="5"/>
      <ns0:c r="F3" s="5"/>
      <ns0:c r="G3" s="5"/>
    </ns0:row>
    <ns0:row r="4" ht="25" customHeight="1">
      <ns0:c r="A4" s="2" t="str">
        <ns0:v>Начало отчётного периода</ns0:v>
      </ns0:c>
      <ns0:c r="B4" s="2"/>
      <ns0:c r="C4" s="6"/>
      <ns0:c r="D4" s="5"/>
      <ns0:c r="E4" s="2" t="str">
        <ns0:v>Конец периода</ns0:v>
      </ns0:c>
      <ns0:c r="F4" s="6"/>
      <ns0:c r="G4" s="5"/>
    </ns0:row>
    <ns0:row r="5" ht="25" customHeight="1">
      <ns0:c r="A5" s="2" t="str">
        <ns0:v>Дата направления отчёта</ns0:v>
      </ns0:c>
      <ns0:c r="B5" s="2"/>
      <ns0:c r="C5" s="6"/>
      <ns0:c r="D5" s="5"/>
      <ns0:c r="E5" s="2" t="str">
        <ns0:v>Дата оферты</ns0:v>
      </ns0:c>
      <ns0:c r="F5" s="7" t="n">
        <ns0:v>45240</ns0:v>
      </ns0:c>
      <ns0:c r="G5" s="2"/>
    </ns0:row>
    <ns0:row r="6" ht="25" customHeight="1">
      <ns0:c r="A6" s="2" t="str">
        <ns0:v>Статус НПД</ns0:v>
      </ns0:c>
      <ns0:c r="B6" s="2"/>
      <ns0:c r="C6" s="5"/>
      <ns0:c r="D6" s="5"/>
      <ns0:c r="E6" s="2"/>
      <ns0:c r="F6" s="2"/>
      <ns0:c r="G6" s="2"/>
    </ns0:row>
    <ns0:row r="7" ht="25" customHeight="1">
      <ns0:c r="A7" s="2"/>
      <ns0:c r="B7" s="2"/>
      <ns0:c r="C7" s="2"/>
      <ns0:c r="D7" s="2"/>
      <ns0:c r="E7" s="2"/>
      <ns0:c r="F7" s="2"/>
      <ns0:c r="G7" s="2"/>
    </ns0:row>
    <ns0:row r="8" ht="35" customHeight="1">
      <ns0:c r="A8" s="10" t="str">
        <ns0:v>Код</ns0:v>
      </ns0:c>
      <ns0:c r="B8" s="10" t="str">
        <ns0:v>Вид услуги</ns0:v>
      </ns0:c>
      <ns0:c r="C8" s="10" t="str">
        <ns0:v>Единица</ns0:v>
      </ns0:c>
      <ns0:c r="D8" s="10" t="str">
        <ns0:v>Объём</ns0:v>
      </ns0:c>
      <ns0:c r="E8" s="10" t="str">
        <ns0:v>Ставка, руб.</ns0:v>
      </ns0:c>
      <ns0:c r="F8" s="10" t="str">
        <ns0:v>Заявлено, руб.</ns0:v>
      </ns0:c>
      <ns0:c r="G8" s="10" t="str">
        <ns0:v>Принято, руб.</ns0:v>
      </ns0:c>
    </ns0:row>
    <ns0:row r="9" ht="22" customHeight="1">
      <ns0:c r="A9" s="2" t="str">
        <ns0:v>В01</ns0:v>
      </ns0:c>
      <ns0:c r="B9" s="13" t="str">
        <ns0:v>Вертикальные видео: съёмка</ns0:v>
      </ns0:c>
      <ns0:c r="C9" s="2" t="str">
        <ns0:v>час</ns0:v>
      </ns0:c>
      <ns0:c r="D9" s="11" t="n">
        <ns0:f>SUMIFS('Реестр результатов'!$E$5:$E$204,'Реестр результатов'!$C$5:$C$204,A9)/60</ns0:f>
        <ns0:v>0</ns0:v>
      </ns0:c>
      <ns0:c r="E9" s="14" t="n">
        <ns0:v>500</ns0:v>
      </ns0:c>
      <ns0:c r="F9" s="14" t="n">
        <ns0:f>SUMIFS('Реестр результатов'!$H$5:$H$204,'Реестр результатов'!$C$5:$C$204,A9)</ns0:f>
        <ns0:v>0</ns0:v>
      </ns0:c>
      <ns0:c r="G9" s="14" t="n">
        <ns0:f>SUMIFS('Реестр результатов'!$H$5:$H$204,'Реестр результатов'!$C$5:$C$204,A9,'Реестр результатов'!$J$5:$J$204,"Принято")</ns0:f>
        <ns0:v>0</ns0:v>
      </ns0:c>
    </ns0:row>
    <ns0:row r="10" ht="22" customHeight="1">
      <ns0:c r="A10" s="2" t="str">
        <ns0:v>В02</ns0:v>
      </ns0:c>
      <ns0:c r="B10" s="13" t="str">
        <ns0:v>Вертикальные видео: монтаж</ns0:v>
      </ns0:c>
      <ns0:c r="C10" s="2" t="str">
        <ns0:v>шт.</ns0:v>
      </ns0:c>
      <ns0:c r="D10" s="12" t="n">
        <ns0:f>SUMIFS('Реестр результатов'!$E$5:$E$204,'Реестр результатов'!$C$5:$C$204,A10)</ns0:f>
        <ns0:v>0</ns0:v>
      </ns0:c>
      <ns0:c r="E10" s="14" t="n">
        <ns0:v>500</ns0:v>
      </ns0:c>
      <ns0:c r="F10" s="14" t="n">
        <ns0:f>SUMIFS('Реестр результатов'!$H$5:$H$204,'Реестр результатов'!$C$5:$C$204,A10)</ns0:f>
        <ns0:v>0</ns0:v>
      </ns0:c>
      <ns0:c r="G10" s="14" t="n">
        <ns0:f>SUMIFS('Реестр результатов'!$H$5:$H$204,'Реестр результатов'!$C$5:$C$204,A10,'Реестр результатов'!$J$5:$J$204,"Принято")</ns0:f>
        <ns0:v>0</ns0:v>
      </ns0:c>
    </ns0:row>
    <ns0:row r="11" ht="22" customHeight="1">
      <ns0:c r="A11" s="2" t="str">
        <ns0:v>В03</ns0:v>
      </ns0:c>
      <ns0:c r="B11" s="13" t="str">
        <ns0:v>Вертикальные видео: размещение с SEO</ns0:v>
      </ns0:c>
      <ns0:c r="C11" s="2" t="str">
        <ns0:v>шт.</ns0:v>
      </ns0:c>
      <ns0:c r="D11" s="12" t="n">
        <ns0:f>SUMIFS('Реестр результатов'!$E$5:$E$204,'Реестр результатов'!$C$5:$C$204,A11)</ns0:f>
        <ns0:v>0</ns0:v>
      </ns0:c>
      <ns0:c r="E11" s="14" t="n">
        <ns0:v>100</ns0:v>
      </ns0:c>
      <ns0:c r="F11" s="14" t="n">
        <ns0:f>SUMIFS('Реестр результатов'!$H$5:$H$204,'Реестр результатов'!$C$5:$C$204,A11)</ns0:f>
        <ns0:v>0</ns0:v>
      </ns0:c>
      <ns0:c r="G11" s="14" t="n">
        <ns0:f>SUMIFS('Реестр результатов'!$H$5:$H$204,'Реестр результатов'!$C$5:$C$204,A11,'Реестр результатов'!$J$5:$J$204,"Принято")</ns0:f>
        <ns0:v>0</ns0:v>
      </ns0:c>
    </ns0:row>
    <ns0:row r="12" ht="22" customHeight="1">
      <ns0:c r="A12" s="2" t="str">
        <ns0:v>Г01</ns0:v>
      </ns0:c>
      <ns0:c r="B12" s="13" t="str">
        <ns0:v>Горизонтальные видео: съёмка</ns0:v>
      </ns0:c>
      <ns0:c r="C12" s="2" t="str">
        <ns0:v>час</ns0:v>
      </ns0:c>
      <ns0:c r="D12" s="11" t="n">
        <ns0:f>SUMIFS('Реестр результатов'!$E$5:$E$204,'Реестр результатов'!$C$5:$C$204,A12)/60</ns0:f>
        <ns0:v>0</ns0:v>
      </ns0:c>
      <ns0:c r="E12" s="14" t="n">
        <ns0:v>1000</ns0:v>
      </ns0:c>
      <ns0:c r="F12" s="14" t="n">
        <ns0:f>SUMIFS('Реестр результатов'!$H$5:$H$204,'Реестр результатов'!$C$5:$C$204,A12)</ns0:f>
        <ns0:v>0</ns0:v>
      </ns0:c>
      <ns0:c r="G12" s="14" t="n">
        <ns0:f>SUMIFS('Реестр результатов'!$H$5:$H$204,'Реестр результатов'!$C$5:$C$204,A12,'Реестр результатов'!$J$5:$J$204,"Принято")</ns0:f>
        <ns0:v>0</ns0:v>
      </ns0:c>
    </ns0:row>
    <ns0:row r="13" ht="22" customHeight="1">
      <ns0:c r="A13" s="2" t="str">
        <ns0:v>Г02</ns0:v>
      </ns0:c>
      <ns0:c r="B13" s="13" t="str">
        <ns0:v>Горизонтальные видео: монтаж</ns0:v>
      </ns0:c>
      <ns0:c r="C13" s="2" t="str">
        <ns0:v>шт.</ns0:v>
      </ns0:c>
      <ns0:c r="D13" s="12" t="n">
        <ns0:f>SUMIFS('Реестр результатов'!$E$5:$E$204,'Реестр результатов'!$C$5:$C$204,A13)</ns0:f>
        <ns0:v>0</ns0:v>
      </ns0:c>
      <ns0:c r="E13" s="14" t="n">
        <ns0:v>3500</ns0:v>
      </ns0:c>
      <ns0:c r="F13" s="14" t="n">
        <ns0:f>SUMIFS('Реестр результатов'!$H$5:$H$204,'Реестр результатов'!$C$5:$C$204,A13)</ns0:f>
        <ns0:v>0</ns0:v>
      </ns0:c>
      <ns0:c r="G13" s="14" t="n">
        <ns0:f>SUMIFS('Реестр результатов'!$H$5:$H$204,'Реестр результатов'!$C$5:$C$204,A13,'Реестр результатов'!$J$5:$J$204,"Принято")</ns0:f>
        <ns0:v>0</ns0:v>
      </ns0:c>
    </ns0:row>
    <ns0:row r="14" ht="22" customHeight="1">
      <ns0:c r="A14" s="2" t="str">
        <ns0:v>Г03</ns0:v>
      </ns0:c>
      <ns0:c r="B14" s="13" t="str">
        <ns0:v>Горизонтальные видео: обложка</ns0:v>
      </ns0:c>
      <ns0:c r="C14" s="2" t="str">
        <ns0:v>шт.</ns0:v>
      </ns0:c>
      <ns0:c r="D14" s="12" t="n">
        <ns0:f>SUMIFS('Реестр результатов'!$E$5:$E$204,'Реестр результатов'!$C$5:$C$204,A14)</ns0:f>
        <ns0:v>0</ns0:v>
      </ns0:c>
      <ns0:c r="E14" s="14" t="n">
        <ns0:v>1000</ns0:v>
      </ns0:c>
      <ns0:c r="F14" s="14" t="n">
        <ns0:f>SUMIFS('Реестр результатов'!$H$5:$H$204,'Реестр результатов'!$C$5:$C$204,A14)</ns0:f>
        <ns0:v>0</ns0:v>
      </ns0:c>
      <ns0:c r="G14" s="14" t="n">
        <ns0:f>SUMIFS('Реестр результатов'!$H$5:$H$204,'Реестр результатов'!$C$5:$C$204,A14,'Реестр результатов'!$J$5:$J$204,"Принято")</ns0:f>
        <ns0:v>0</ns0:v>
      </ns0:c>
    </ns0:row>
    <ns0:row r="15" ht="22" customHeight="1">
      <ns0:c r="A15" s="2" t="str">
        <ns0:v>Г04</ns0:v>
      </ns0:c>
      <ns0:c r="B15" s="13" t="str">
        <ns0:v>Горизонтальные видео: размещение с SEO</ns0:v>
      </ns0:c>
      <ns0:c r="C15" s="2" t="str">
        <ns0:v>шт.</ns0:v>
      </ns0:c>
      <ns0:c r="D15" s="12" t="n">
        <ns0:f>SUMIFS('Реестр результатов'!$E$5:$E$204,'Реестр результатов'!$C$5:$C$204,A15)</ns0:f>
        <ns0:v>0</ns0:v>
      </ns0:c>
      <ns0:c r="E15" s="14" t="n">
        <ns0:v>200</ns0:v>
      </ns0:c>
      <ns0:c r="F15" s="14" t="n">
        <ns0:f>SUMIFS('Реестр результатов'!$H$5:$H$204,'Реестр результатов'!$C$5:$C$204,A15)</ns0:f>
        <ns0:v>0</ns0:v>
      </ns0:c>
      <ns0:c r="G15" s="14" t="n">
        <ns0:f>SUMIFS('Реестр результатов'!$H$5:$H$204,'Реестр результатов'!$C$5:$C$204,A15,'Реестр результатов'!$J$5:$J$204,"Принято")</ns0:f>
        <ns0:v>0</ns0:v>
      </ns0:c>
    </ns0:row>
    <ns0:row r="16" ht="22" customHeight="1">
      <ns0:c r="A16" s="2" t="str">
        <ns0:v>П01</ns0:v>
      </ns0:c>
      <ns0:c r="B16" s="13" t="str">
        <ns0:v>Подкасты: съёмка</ns0:v>
      </ns0:c>
      <ns0:c r="C16" s="2" t="str">
        <ns0:v>час</ns0:v>
      </ns0:c>
      <ns0:c r="D16" s="11" t="n">
        <ns0:f>SUMIFS('Реестр результатов'!$E$5:$E$204,'Реестр результатов'!$C$5:$C$204,A16)/60</ns0:f>
        <ns0:v>0</ns0:v>
      </ns0:c>
      <ns0:c r="E16" s="14" t="n">
        <ns0:v>1000</ns0:v>
      </ns0:c>
      <ns0:c r="F16" s="14" t="n">
        <ns0:f>SUMIFS('Реестр результатов'!$H$5:$H$204,'Реестр результатов'!$C$5:$C$204,A16)</ns0:f>
        <ns0:v>0</ns0:v>
      </ns0:c>
      <ns0:c r="G16" s="14" t="n">
        <ns0:f>SUMIFS('Реестр результатов'!$H$5:$H$204,'Реестр результатов'!$C$5:$C$204,A16,'Реестр результатов'!$J$5:$J$204,"Принято")</ns0:f>
        <ns0:v>0</ns0:v>
      </ns0:c>
    </ns0:row>
    <ns0:row r="17" ht="22" customHeight="1">
      <ns0:c r="A17" s="2" t="str">
        <ns0:v>П02</ns0:v>
      </ns0:c>
      <ns0:c r="B17" s="13" t="str">
        <ns0:v>Подкасты: монтаж видеоподкаста</ns0:v>
      </ns0:c>
      <ns0:c r="C17" s="2" t="str">
        <ns0:v>шт.</ns0:v>
      </ns0:c>
      <ns0:c r="D17" s="12" t="n">
        <ns0:f>SUMIFS('Реестр результатов'!$E$5:$E$204,'Реестр результатов'!$C$5:$C$204,A17)</ns0:f>
        <ns0:v>0</ns0:v>
      </ns0:c>
      <ns0:c r="E17" s="14" t="n">
        <ns0:v>2000</ns0:v>
      </ns0:c>
      <ns0:c r="F17" s="14" t="n">
        <ns0:f>SUMIFS('Реестр результатов'!$H$5:$H$204,'Реестр результатов'!$C$5:$C$204,A17)</ns0:f>
        <ns0:v>0</ns0:v>
      </ns0:c>
      <ns0:c r="G17" s="14" t="n">
        <ns0:f>SUMIFS('Реестр результатов'!$H$5:$H$204,'Реестр результатов'!$C$5:$C$204,A17,'Реестр результатов'!$J$5:$J$204,"Принято")</ns0:f>
        <ns0:v>0</ns0:v>
      </ns0:c>
    </ns0:row>
    <ns0:row r="18" ht="22" customHeight="1">
      <ns0:c r="A18" s="2" t="str">
        <ns0:v>П03</ns0:v>
      </ns0:c>
      <ns0:c r="B18" s="13" t="str">
        <ns0:v>Подкасты: монтаж аудиоподкаста</ns0:v>
      </ns0:c>
      <ns0:c r="C18" s="2" t="str">
        <ns0:v>шт.</ns0:v>
      </ns0:c>
      <ns0:c r="D18" s="12" t="n">
        <ns0:f>SUMIFS('Реестр результатов'!$E$5:$E$204,'Реестр результатов'!$C$5:$C$204,A18)</ns0:f>
        <ns0:v>0</ns0:v>
      </ns0:c>
      <ns0:c r="E18" s="14" t="n">
        <ns0:v>2000</ns0:v>
      </ns0:c>
      <ns0:c r="F18" s="14" t="n">
        <ns0:f>SUMIFS('Реестр результатов'!$H$5:$H$204,'Реестр результатов'!$C$5:$C$204,A18)</ns0:f>
        <ns0:v>0</ns0:v>
      </ns0:c>
      <ns0:c r="G18" s="14" t="n">
        <ns0:f>SUMIFS('Реестр результатов'!$H$5:$H$204,'Реестр результатов'!$C$5:$C$204,A18,'Реестр результатов'!$J$5:$J$204,"Принято")</ns0:f>
        <ns0:v>0</ns0:v>
      </ns0:c>
    </ns0:row>
    <ns0:row r="19" ht="22" customHeight="1">
      <ns0:c r="A19" s="2" t="str">
        <ns0:v>П04</ns0:v>
      </ns0:c>
      <ns0:c r="B19" s="13" t="str">
        <ns0:v>Подкасты: обложка</ns0:v>
      </ns0:c>
      <ns0:c r="C19" s="2" t="str">
        <ns0:v>шт.</ns0:v>
      </ns0:c>
      <ns0:c r="D19" s="12" t="n">
        <ns0:f>SUMIFS('Реестр результатов'!$E$5:$E$204,'Реестр результатов'!$C$5:$C$204,A19)</ns0:f>
        <ns0:v>0</ns0:v>
      </ns0:c>
      <ns0:c r="E19" s="14" t="n">
        <ns0:v>1000</ns0:v>
      </ns0:c>
      <ns0:c r="F19" s="14" t="n">
        <ns0:f>SUMIFS('Реестр результатов'!$H$5:$H$204,'Реестр результатов'!$C$5:$C$204,A19)</ns0:f>
        <ns0:v>0</ns0:v>
      </ns0:c>
      <ns0:c r="G19" s="14" t="n">
        <ns0:f>SUMIFS('Реестр результатов'!$H$5:$H$204,'Реестр результатов'!$C$5:$C$204,A19,'Реестр результатов'!$J$5:$J$204,"Принято")</ns0:f>
        <ns0:v>0</ns0:v>
      </ns0:c>
    </ns0:row>
    <ns0:row r="20" ht="22" customHeight="1">
      <ns0:c r="A20" s="2" t="str">
        <ns0:v>П05</ns0:v>
      </ns0:c>
      <ns0:c r="B20" s="13" t="str">
        <ns0:v>Подкасты: размещение с SEO</ns0:v>
      </ns0:c>
      <ns0:c r="C20" s="2" t="str">
        <ns0:v>шт.</ns0:v>
      </ns0:c>
      <ns0:c r="D20" s="12" t="n">
        <ns0:f>SUMIFS('Реестр результатов'!$E$5:$E$204,'Реестр результатов'!$C$5:$C$204,A20)</ns0:f>
        <ns0:v>0</ns0:v>
      </ns0:c>
      <ns0:c r="E20" s="14" t="n">
        <ns0:v>200</ns0:v>
      </ns0:c>
      <ns0:c r="F20" s="14" t="n">
        <ns0:f>SUMIFS('Реестр результатов'!$H$5:$H$204,'Реестр результатов'!$C$5:$C$204,A20)</ns0:f>
        <ns0:v>0</ns0:v>
      </ns0:c>
      <ns0:c r="G20" s="14" t="n">
        <ns0:f>SUMIFS('Реестр результатов'!$H$5:$H$204,'Реестр результатов'!$C$5:$C$204,A20,'Реестр результатов'!$J$5:$J$204,"Принято")</ns0:f>
        <ns0:v>0</ns0:v>
      </ns0:c>
    </ns0:row>
    <ns0:row r="21" ht="30" customHeight="1">
      <ns0:c r="A21" s="17" t="str">
        <ns0:v>Итого к расчёту</ns0:v>
      </ns0:c>
      <ns0:c r="B21" s="17"/>
      <ns0:c r="C21" s="17"/>
      <ns0:c r="D21" s="17"/>
      <ns0:c r="E21" s="18"/>
      <ns0:c r="F21" s="18" t="n">
        <ns0:f>SUM(F9:F20)</ns0:f>
        <ns0:v>0</ns0:v>
      </ns0:c>
      <ns0:c r="G21" s="18" t="n">
        <ns0:f>SUM(G9:G20)</ns0:f>
        <ns0:v>0</ns0:v>
      </ns0:c>
    </ns0:row>
    <ns0:row r="22" ht="25" customHeight="1">
      <ns0:c r="A22" s="2"/>
      <ns0:c r="B22" s="2"/>
      <ns0:c r="C22" s="2"/>
      <ns0:c r="D22" s="2"/>
      <ns0:c r="E22" s="2"/>
      <ns0:c r="F22" s="2"/>
      <ns0:c r="G22" s="2"/>
    </ns0:row>
    <ns0:row r="23" ht="25" customHeight="1">
      <ns0:c r="A23" s="2" t="str">
        <ns0:v>Ссылка на общий архив</ns0:v>
      </ns0:c>
      <ns0:c r="B23" s="2"/>
      <ns0:c r="C23" s="5"/>
      <ns0:c r="D23" s="5"/>
      <ns0:c r="E23" s="5"/>
      <ns0:c r="F23" s="5"/>
      <ns0:c r="G23" s="5"/>
    </ns0:row>
    <ns0:row r="24" ht="25" customHeight="1">
      <ns0:c r="A24" s="2" t="str">
        <ns0:v>Документы на права и согласия</ns0:v>
      </ns0:c>
      <ns0:c r="B24" s="2"/>
      <ns0:c r="C24" s="5"/>
      <ns0:c r="D24" s="5"/>
      <ns0:c r="E24" s="5"/>
      <ns0:c r="F24" s="5"/>
      <ns0:c r="G24" s="5"/>
    </ns0:row>
    <ns0:row r="25" ht="25" customHeight="1">
      <ns0:c r="A25" s="2"/>
      <ns0:c r="B25" s="2"/>
      <ns0:c r="C25" s="2"/>
      <ns0:c r="D25" s="2"/>
      <ns0:c r="E25" s="2"/>
      <ns0:c r="F25" s="2"/>
      <ns0:c r="G25" s="2"/>
    </ns0:row>
    <ns0:row r="26" ht="25" customHeight="1">
      <ns0:c r="A26" s="2" t="str">
        <ns0:v>Платёжные реквизиты</ns0:v>
      </ns0:c>
      <ns0:c r="B26" s="2"/>
      <ns0:c r="C26" s="19"/>
      <ns0:c r="D26" s="5"/>
      <ns0:c r="E26" s="5"/>
      <ns0:c r="F26" s="5"/>
      <ns0:c r="G26" s="5"/>
    </ns0:row>
    <ns0:row r="27" ht="25" customHeight="1">
      <ns0:c r="A27" s="2" t="str">
        <ns0:v>Дата оплаты</ns0:v>
      </ns0:c>
      <ns0:c r="B27" s="2"/>
      <ns0:c r="C27" s="6"/>
      <ns0:c r="D27" s="5"/>
      <ns0:c r="E27" s="2" t="str">
        <ns0:v>Оплачено, руб.</ns0:v>
      </ns0:c>
      <ns0:c r="F27" s="20"/>
      <ns0:c r="G27" s="5"/>
    </ns0:row>
    <ns0:row r="28" ht="25" customHeight="1">
      <ns0:c r="A28" s="2" t="str">
        <ns0:v>Ссылка на чек после оплаты</ns0:v>
      </ns0:c>
      <ns0:c r="B28" s="2"/>
      <ns0:c r="C28" s="5"/>
      <ns0:c r="D28" s="5"/>
      <ns0:c r="E28" s="5"/>
      <ns0:c r="F28" s="5"/>
      <ns0:c r="G28" s="5"/>
    </ns0:row>
    <ns0:row r="29" ht="25" customHeight="1">
      <ns0:c r="A29" s="2"/>
      <ns0:c r="B29" s="2"/>
      <ns0:c r="C29" s="2"/>
      <ns0:c r="D29" s="2"/>
      <ns0:c r="E29" s="2"/>
      <ns0:c r="F29" s="2"/>
      <ns0:c r="G29" s="2"/>
    </ns0:row>
    <ns0:row r="30" ht="25" customHeight="1">
      <ns0:c r="A30" s="2" t="str">
        <ns0:v>Результат приёмки</ns0:v>
      </ns0:c>
      <ns0:c r="B30" s="2"/>
      <ns0:c r="C30" s="5"/>
      <ns0:c r="D30" s="5"/>
      <ns0:c r="E30" s="5"/>
      <ns0:c r="F30" s="5"/>
      <ns0:c r="G30" s="5"/>
    </ns0:row>
    <ns0:row r="31" ht="25" customHeight="1">
      <ns0:c r="A31" s="2" t="str">
        <ns0:v>Дата ответа заказчика</ns0:v>
      </ns0:c>
      <ns0:c r="B31" s="2"/>
      <ns0:c r="C31" s="6"/>
      <ns0:c r="D31" s="5"/>
      <ns0:c r="E31" s="2"/>
      <ns0:c r="F31" s="2"/>
      <ns0:c r="G31" s="2"/>
    </ns0:row>
    <ns0:row r="32" ht="25" customHeight="1">
      <ns0:c r="A32" s="2" t="str">
        <ns0:v>Замечания заказчика</ns0:v>
      </ns0:c>
      <ns0:c r="B32" s="2"/>
      <ns0:c r="C32" s="21"/>
      <ns0:c r="D32" s="21"/>
      <ns0:c r="E32" s="21"/>
      <ns0:c r="F32" s="21"/>
      <ns0:c r="G32" s="21"/>
    </ns0:row>
    <ns0:row r="33" ht="25" customHeight="1">
      <ns0:c r="A33" s="2"/>
      <ns0:c r="B33" s="2"/>
      <ns0:c r="C33" s="21"/>
      <ns0:c r="D33" s="21"/>
      <ns0:c r="E33" s="21"/>
      <ns0:c r="F33" s="21"/>
      <ns0:c r="G33" s="21"/>
    </ns0:row>
    <ns0:row r="34" ht="25" customHeight="1">
      <ns0:c r="A34" s="2"/>
      <ns0:c r="B34" s="2"/>
      <ns0:c r="C34" s="21"/>
      <ns0:c r="D34" s="21"/>
      <ns0:c r="E34" s="21"/>
      <ns0:c r="F34" s="21"/>
      <ns0:c r="G34" s="21"/>
    </ns0:row>
    <ns0:row r="35" ht="25" customHeight="1">
      <ns0:c r="A35" s="2"/>
      <ns0:c r="B35" s="2"/>
      <ns0:c r="C35" s="2"/>
      <ns0:c r="D35" s="2"/>
      <ns0:c r="E35" s="2"/>
      <ns0:c r="F35" s="2"/>
      <ns0:c r="G35" s="2"/>
    </ns0:row>
    <ns0:row r="36" ht="25" customHeight="1">
      <ns0:c r="A36" s="22" t="str">
        <ns0:f>IF(COUNTIFS('Реестр результатов'!$L$5:$L$204,"Заполнить данные")+COUNTIFS('Реестр результатов'!$L$5:$L$204,"Повтор позиции")+COUNTIFS('Реестр результатов'!$L$5:$L$204,"Вне периода")&gt;0,"В реестре есть строки, требующие исправления","")</ns0:f>
      </ns0:c>
      <ns0:c r="B36" s="2"/>
      <ns0:c r="C36" s="2"/>
      <ns0:c r="D36" s="2"/>
      <ns0:c r="E36" s="2"/>
      <ns0:c r="F36" s="2"/>
      <ns0:c r="G36" s="2"/>
    </ns0:row>
    <ns0:row r="37" ht="25" customHeight="1">
      <ns0:c r="A37" s="23" t="str">
        <ns0:v>Часы в итогах показаны справочно. Стоимость съёмки рассчитывается по минутам каждой сессии.</ns0:v>
      </ns0:c>
      <ns0:c r="B37" s="2"/>
      <ns0:c r="C37" s="2"/>
      <ns0:c r="D37" s="2"/>
      <ns0:c r="E37" s="2"/>
      <ns0:c r="F37" s="2"/>
      <ns0:c r="G37" s="2"/>
    </ns0:row>
  </ns0:sheetData>
  <ns0:mergeCells>
    <ns0:mergeCell ref="A1:G1"/>
    <ns0:mergeCell ref="A3:B3"/>
    <ns0:mergeCell ref="C3:G3"/>
    <ns0:mergeCell ref="A4:B4"/>
    <ns0:mergeCell ref="C4:D4"/>
    <ns0:mergeCell ref="F4:G4"/>
    <ns0:mergeCell ref="A5:B5"/>
    <ns0:mergeCell ref="C5:D5"/>
    <ns0:mergeCell ref="F5:G5"/>
    <ns0:mergeCell ref="A6:B6"/>
    <ns0:mergeCell ref="C6:D6"/>
    <ns0:mergeCell ref="A21:E21"/>
    <ns0:mergeCell ref="A23:B23"/>
    <ns0:mergeCell ref="C23:G23"/>
    <ns0:mergeCell ref="A24:B24"/>
    <ns0:mergeCell ref="C24:G24"/>
    <ns0:mergeCell ref="A26:B26"/>
    <ns0:mergeCell ref="C26:G26"/>
    <ns0:mergeCell ref="A27:B27"/>
    <ns0:mergeCell ref="C27:D27"/>
    <ns0:mergeCell ref="F27:G27"/>
    <ns0:mergeCell ref="A28:B28"/>
    <ns0:mergeCell ref="C28:G28"/>
    <ns0:mergeCell ref="A30:B30"/>
    <ns0:mergeCell ref="C30:G30"/>
    <ns0:mergeCell ref="A31:B31"/>
    <ns0:mergeCell ref="C31:D31"/>
    <ns0:mergeCell ref="A32:B32"/>
    <ns0:mergeCell ref="C32:G34"/>
    <ns0:mergeCell ref="A36:G36"/>
    <ns0:mergeCell ref="A37:G37"/>
  </ns0:mergeCells>
  <ns0:dataValidations count="2">
    <ns0:dataValidation type="list" sqref="C6">
      <ns0:formula1>"Действует,Не действует"</ns0:formula1>
    </ns0:dataValidation>
    <ns0:dataValidation type="list" sqref="C30">
      <ns0:formula1>"На проверке,Принято полностью,Принято частично,Есть замечания"</ns0:formula1>
    </ns0:dataValidation>
  </ns0:dataValidations>
  <ns0:pageMargins left="0.7" right="0.7" top="0.75" bottom="0.75" header="0.3" footer="0.3"/>
  <ns0:printOptions horizontalCentered="1"/>
  <ns0:pageMargins left="0.25" right="0.25" top="0.35" bottom="0.35" header="0.15" footer="0.15"/>
  <ns0:pageSetup paperSize="9" orientation="landscape" fitToWidth="1" fitToHeight="0"/>
  <ns0:rowBreaks count="1" manualBreakCount="1">
    <ns0:brk id="22" min="0" max="16383" man="1"/>
  </ns0:rowBreaks>
</ns0:worksheet>
</file>

<file path=xl/worksheets/sheet2.xml><?xml version="1.0" encoding="utf-8"?>
<ns0:worksheet xmlns:ns0="http://schemas.openxmlformats.org/spreadsheetml/2006/main">
  <ns0:sheetPr>
    <ns0:pageSetUpPr fitToPage="1"/>
  </ns0:sheetPr>
  <ns0:sheetViews>
    <ns0:sheetView showGridLines="0" workbookViewId="0">
      <ns0:pane ySplit="4" topLeftCell="A5" activePane="bottomLeft" state="frozen"/>
    </ns0:sheetView>
  </ns0:sheetViews>
  <ns0:sheetFormatPr defaultRowHeight="15"/>
  <ns0:cols>
    <ns0:col min="1" max="1" width="18" hidden="0" customWidth="1"/>
    <ns0:col min="2" max="2" width="23" hidden="0" customWidth="1"/>
    <ns0:col min="3" max="3" width="14" hidden="0" customWidth="1"/>
    <ns0:col min="4" max="4" width="18" hidden="0" customWidth="1"/>
    <ns0:col min="5" max="5" width="14" hidden="0" customWidth="1"/>
    <ns0:col min="6" max="6" width="13" hidden="0" customWidth="1"/>
    <ns0:col min="7" max="7" width="20" hidden="0" customWidth="1"/>
    <ns0:col min="8" max="8" width="20" hidden="0" customWidth="1"/>
    <ns0:col min="9" max="9" width="38" hidden="0" customWidth="1"/>
    <ns0:col min="10" max="10" width="20" hidden="0" customWidth="1"/>
    <ns0:col min="11" max="11" width="38" hidden="0" customWidth="1"/>
    <ns0:col min="12" max="12" width="25" hidden="0" customWidth="1"/>
  </ns0:cols>
  <ns0:sheetData>
    <ns0:row r="1" ht="36" customHeight="1">
      <ns0:c r="A1" s="4" t="str">
        <ns0:v>Реестр результатов и съёмочных сессий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</ns0:row>
    <ns0:row r="2" ht="25" customHeight="1">
      <ns0:c r="A2" s="23" t="str">
        <ns0:v>Коды В01, Г01 и П01: вводите минуты съёмки. Остальные коды: количество материалов. Тарифы указаны на контрольном листе.</ns0:v>
      </ns0:c>
      <ns0:c r="B2" s="23"/>
      <ns0:c r="C2" s="23"/>
      <ns0:c r="D2" s="23"/>
      <ns0:c r="E2" s="23"/>
      <ns0:c r="F2" s="23"/>
      <ns0:c r="G2" s="23"/>
      <ns0:c r="H2" s="23"/>
      <ns0:c r="I2" s="23"/>
      <ns0:c r="J2" s="23"/>
      <ns0:c r="K2" s="23"/>
      <ns0:c r="L2" s="23"/>
    </ns0:row>
    <ns0:row r="3" ht="25" customHeight="1">
      <ns0:c r="A3" s="23" t="str">
        <ns0:v>Одна строка на позицию задания и результат или съёмочную сессию. Жёлтые поля заполняются вручную; приёмку отмечает заказчик.</ns0:v>
      </ns0:c>
      <ns0:c r="B3" s="23"/>
      <ns0:c r="C3" s="23"/>
      <ns0:c r="D3" s="23"/>
      <ns0:c r="E3" s="23"/>
      <ns0:c r="F3" s="23"/>
      <ns0:c r="G3" s="23"/>
      <ns0:c r="H3" s="23"/>
      <ns0:c r="I3" s="23"/>
      <ns0:c r="J3" s="23"/>
      <ns0:c r="K3" s="23"/>
      <ns0:c r="L3" s="23"/>
    </ns0:row>
    <ns0:row r="4" ht="44" customHeight="1">
      <ns0:c r="A4" s="10" t="str">
        <ns0:v>Номер задания</ns0:v>
      </ns0:c>
      <ns0:c r="B4" s="10" t="str">
        <ns0:v>ID результата / сессии</ns0:v>
      </ns0:c>
      <ns0:c r="C4" s="10" t="str">
        <ns0:v>Код услуги</ns0:v>
      </ns0:c>
      <ns0:c r="D4" s="10" t="str">
        <ns0:v>Дата передачи</ns0:v>
      </ns0:c>
      <ns0:c r="E4" s="10" t="str">
        <ns0:v>Количество</ns0:v>
      </ns0:c>
      <ns0:c r="F4" s="10" t="str">
        <ns0:v>Ед. ввода</ns0:v>
      </ns0:c>
      <ns0:c r="G4" s="10" t="str">
        <ns0:v>Ставка за час / шт., руб.</ns0:v>
      </ns0:c>
      <ns0:c r="H4" s="10" t="str">
        <ns0:v>Сумма, руб.</ns0:v>
      </ns0:c>
      <ns0:c r="I4" s="10" t="str">
        <ns0:v>Ссылка на результат</ns0:v>
      </ns0:c>
      <ns0:c r="J4" s="10" t="str">
        <ns0:v>Приёмка</ns0:v>
      </ns0:c>
      <ns0:c r="K4" s="10" t="str">
        <ns0:v>Права, лицензии, замечания</ns0:v>
      </ns0:c>
      <ns0:c r="L4" s="10" t="str">
        <ns0:v>Данные строки</ns0:v>
      </ns0:c>
    </ns0:row>
    <ns0:row r="5" ht="25" customHeight="1">
      <ns0:c r="A5" s="19"/>
      <ns0:c r="B5" s="19"/>
      <ns0:c r="C5" s="19"/>
      <ns0:c r="D5" s="6"/>
      <ns0:c r="E5" s="24"/>
      <ns0:c r="F5" s="15" t="str">
        <ns0:f>IF(C5="","",IF(OR(C5="В01",C5="Г01",C5="П01"),"мин.","шт."))</ns0:f>
      </ns0:c>
      <ns0:c r="G5" s="16" t="str">
        <ns0:f>IF(C5="","",INDEX('Контрольный лист'!$E$9:$E$20,MATCH(C5,'Контрольный лист'!$A$9:$A$20,0)))</ns0:f>
      </ns0:c>
      <ns0:c r="H5" s="16" t="str">
        <ns0:f>IF(OR(B5="",C5="",E5=""),"",ROUND(E5*G5/IF(F5="мин.",60,1),2))</ns0:f>
      </ns0:c>
      <ns0:c r="I5" s="5"/>
      <ns0:c r="J5" s="5"/>
      <ns0:c r="K5" s="5"/>
      <ns0:c r="L5" s="15" t="str">
        <ns0:f>IF(COUNTA(A5:E5,I5:K5)=0,"",IF(OR(A5="",B5="",C5="",NOT(ISNUMBER(D5)),NOT(ISNUMBER(E5)),E5&lt;=0,MOD(E5,1)&lt;&gt;0,I5="",J5=""),"Заполнить данные",IF(COUNTIFS($A$5:$A$204,A5,$B$5:$B$204,B5,$C$5:$C$204,C5)&gt;1,"Повтор позиции",IF(OR('Контрольный лист'!$C$4="",'Контрольный лист'!$F$4=""),"Заполнить данные",IF(OR(D5&lt;'Контрольный лист'!$C$4,D5&gt;'Контрольный лист'!$F$4),"Вне периода","")))))</ns0:f>
      </ns0:c>
    </ns0:row>
    <ns0:row r="6" ht="25" customHeight="1">
      <ns0:c r="A6" s="19"/>
      <ns0:c r="B6" s="19"/>
      <ns0:c r="C6" s="19"/>
      <ns0:c r="D6" s="6"/>
      <ns0:c r="E6" s="24"/>
      <ns0:c r="F6" s="15" t="str">
        <ns0:f>IF(C6="","",IF(OR(C6="В01",C6="Г01",C6="П01"),"мин.","шт."))</ns0:f>
      </ns0:c>
      <ns0:c r="G6" s="16" t="str">
        <ns0:f>IF(C6="","",INDEX('Контрольный лист'!$E$9:$E$20,MATCH(C6,'Контрольный лист'!$A$9:$A$20,0)))</ns0:f>
      </ns0:c>
      <ns0:c r="H6" s="16" t="str">
        <ns0:f>IF(OR(B6="",C6="",E6=""),"",ROUND(E6*G6/IF(F6="мин.",60,1),2))</ns0:f>
      </ns0:c>
      <ns0:c r="I6" s="5"/>
      <ns0:c r="J6" s="5"/>
      <ns0:c r="K6" s="5"/>
      <ns0:c r="L6" s="15" t="str">
        <ns0:f>IF(COUNTA(A6:E6,I6:K6)=0,"",IF(OR(A6="",B6="",C6="",NOT(ISNUMBER(D6)),NOT(ISNUMBER(E6)),E6&lt;=0,MOD(E6,1)&lt;&gt;0,I6="",J6=""),"Заполнить данные",IF(COUNTIFS($A$5:$A$204,A6,$B$5:$B$204,B6,$C$5:$C$204,C6)&gt;1,"Повтор позиции",IF(OR('Контрольный лист'!$C$4="",'Контрольный лист'!$F$4=""),"Заполнить данные",IF(OR(D6&lt;'Контрольный лист'!$C$4,D6&gt;'Контрольный лист'!$F$4),"Вне периода","")))))</ns0:f>
      </ns0:c>
    </ns0:row>
    <ns0:row r="7" ht="25" customHeight="1">
      <ns0:c r="A7" s="19"/>
      <ns0:c r="B7" s="19"/>
      <ns0:c r="C7" s="19"/>
      <ns0:c r="D7" s="6"/>
      <ns0:c r="E7" s="24"/>
      <ns0:c r="F7" s="15" t="str">
        <ns0:f>IF(C7="","",IF(OR(C7="В01",C7="Г01",C7="П01"),"мин.","шт."))</ns0:f>
      </ns0:c>
      <ns0:c r="G7" s="16" t="str">
        <ns0:f>IF(C7="","",INDEX('Контрольный лист'!$E$9:$E$20,MATCH(C7,'Контрольный лист'!$A$9:$A$20,0)))</ns0:f>
      </ns0:c>
      <ns0:c r="H7" s="16" t="str">
        <ns0:f>IF(OR(B7="",C7="",E7=""),"",ROUND(E7*G7/IF(F7="мин.",60,1),2))</ns0:f>
      </ns0:c>
      <ns0:c r="I7" s="5"/>
      <ns0:c r="J7" s="5"/>
      <ns0:c r="K7" s="5"/>
      <ns0:c r="L7" s="15" t="str">
        <ns0:f>IF(COUNTA(A7:E7,I7:K7)=0,"",IF(OR(A7="",B7="",C7="",NOT(ISNUMBER(D7)),NOT(ISNUMBER(E7)),E7&lt;=0,MOD(E7,1)&lt;&gt;0,I7="",J7=""),"Заполнить данные",IF(COUNTIFS($A$5:$A$204,A7,$B$5:$B$204,B7,$C$5:$C$204,C7)&gt;1,"Повтор позиции",IF(OR('Контрольный лист'!$C$4="",'Контрольный лист'!$F$4=""),"Заполнить данные",IF(OR(D7&lt;'Контрольный лист'!$C$4,D7&gt;'Контрольный лист'!$F$4),"Вне периода","")))))</ns0:f>
      </ns0:c>
    </ns0:row>
    <ns0:row r="8" ht="25" customHeight="1">
      <ns0:c r="A8" s="19"/>
      <ns0:c r="B8" s="19"/>
      <ns0:c r="C8" s="19"/>
      <ns0:c r="D8" s="6"/>
      <ns0:c r="E8" s="24"/>
      <ns0:c r="F8" s="15" t="str">
        <ns0:f>IF(C8="","",IF(OR(C8="В01",C8="Г01",C8="П01"),"мин.","шт."))</ns0:f>
      </ns0:c>
      <ns0:c r="G8" s="16" t="str">
        <ns0:f>IF(C8="","",INDEX('Контрольный лист'!$E$9:$E$20,MATCH(C8,'Контрольный лист'!$A$9:$A$20,0)))</ns0:f>
      </ns0:c>
      <ns0:c r="H8" s="16" t="str">
        <ns0:f>IF(OR(B8="",C8="",E8=""),"",ROUND(E8*G8/IF(F8="мин.",60,1),2))</ns0:f>
      </ns0:c>
      <ns0:c r="I8" s="5"/>
      <ns0:c r="J8" s="5"/>
      <ns0:c r="K8" s="5"/>
      <ns0:c r="L8" s="15" t="str">
        <ns0:f>IF(COUNTA(A8:E8,I8:K8)=0,"",IF(OR(A8="",B8="",C8="",NOT(ISNUMBER(D8)),NOT(ISNUMBER(E8)),E8&lt;=0,MOD(E8,1)&lt;&gt;0,I8="",J8=""),"Заполнить данные",IF(COUNTIFS($A$5:$A$204,A8,$B$5:$B$204,B8,$C$5:$C$204,C8)&gt;1,"Повтор позиции",IF(OR('Контрольный лист'!$C$4="",'Контрольный лист'!$F$4=""),"Заполнить данные",IF(OR(D8&lt;'Контрольный лист'!$C$4,D8&gt;'Контрольный лист'!$F$4),"Вне периода","")))))</ns0:f>
      </ns0:c>
    </ns0:row>
    <ns0:row r="9" ht="25" customHeight="1">
      <ns0:c r="A9" s="19"/>
      <ns0:c r="B9" s="19"/>
      <ns0:c r="C9" s="19"/>
      <ns0:c r="D9" s="6"/>
      <ns0:c r="E9" s="24"/>
      <ns0:c r="F9" s="15" t="str">
        <ns0:f>IF(C9="","",IF(OR(C9="В01",C9="Г01",C9="П01"),"мин.","шт."))</ns0:f>
      </ns0:c>
      <ns0:c r="G9" s="16" t="str">
        <ns0:f>IF(C9="","",INDEX('Контрольный лист'!$E$9:$E$20,MATCH(C9,'Контрольный лист'!$A$9:$A$20,0)))</ns0:f>
      </ns0:c>
      <ns0:c r="H9" s="16" t="str">
        <ns0:f>IF(OR(B9="",C9="",E9=""),"",ROUND(E9*G9/IF(F9="мин.",60,1),2))</ns0:f>
      </ns0:c>
      <ns0:c r="I9" s="5"/>
      <ns0:c r="J9" s="5"/>
      <ns0:c r="K9" s="5"/>
      <ns0:c r="L9" s="15" t="str">
        <ns0:f>IF(COUNTA(A9:E9,I9:K9)=0,"",IF(OR(A9="",B9="",C9="",NOT(ISNUMBER(D9)),NOT(ISNUMBER(E9)),E9&lt;=0,MOD(E9,1)&lt;&gt;0,I9="",J9=""),"Заполнить данные",IF(COUNTIFS($A$5:$A$204,A9,$B$5:$B$204,B9,$C$5:$C$204,C9)&gt;1,"Повтор позиции",IF(OR('Контрольный лист'!$C$4="",'Контрольный лист'!$F$4=""),"Заполнить данные",IF(OR(D9&lt;'Контрольный лист'!$C$4,D9&gt;'Контрольный лист'!$F$4),"Вне периода","")))))</ns0:f>
      </ns0:c>
    </ns0:row>
    <ns0:row r="10" ht="25" customHeight="1">
      <ns0:c r="A10" s="19"/>
      <ns0:c r="B10" s="19"/>
      <ns0:c r="C10" s="19"/>
      <ns0:c r="D10" s="6"/>
      <ns0:c r="E10" s="24"/>
      <ns0:c r="F10" s="15" t="str">
        <ns0:f>IF(C10="","",IF(OR(C10="В01",C10="Г01",C10="П01"),"мин.","шт."))</ns0:f>
      </ns0:c>
      <ns0:c r="G10" s="16" t="str">
        <ns0:f>IF(C10="","",INDEX('Контрольный лист'!$E$9:$E$20,MATCH(C10,'Контрольный лист'!$A$9:$A$20,0)))</ns0:f>
      </ns0:c>
      <ns0:c r="H10" s="16" t="str">
        <ns0:f>IF(OR(B10="",C10="",E10=""),"",ROUND(E10*G10/IF(F10="мин.",60,1),2))</ns0:f>
      </ns0:c>
      <ns0:c r="I10" s="5"/>
      <ns0:c r="J10" s="5"/>
      <ns0:c r="K10" s="5"/>
      <ns0:c r="L10" s="15" t="str">
        <ns0:f>IF(COUNTA(A10:E10,I10:K10)=0,"",IF(OR(A10="",B10="",C10="",NOT(ISNUMBER(D10)),NOT(ISNUMBER(E10)),E10&lt;=0,MOD(E10,1)&lt;&gt;0,I10="",J10=""),"Заполнить данные",IF(COUNTIFS($A$5:$A$204,A10,$B$5:$B$204,B10,$C$5:$C$204,C10)&gt;1,"Повтор позиции",IF(OR('Контрольный лист'!$C$4="",'Контрольный лист'!$F$4=""),"Заполнить данные",IF(OR(D10&lt;'Контрольный лист'!$C$4,D10&gt;'Контрольный лист'!$F$4),"Вне периода","")))))</ns0:f>
      </ns0:c>
    </ns0:row>
    <ns0:row r="11" ht="25" customHeight="1">
      <ns0:c r="A11" s="19"/>
      <ns0:c r="B11" s="19"/>
      <ns0:c r="C11" s="19"/>
      <ns0:c r="D11" s="6"/>
      <ns0:c r="E11" s="24"/>
      <ns0:c r="F11" s="15" t="str">
        <ns0:f>IF(C11="","",IF(OR(C11="В01",C11="Г01",C11="П01"),"мин.","шт."))</ns0:f>
      </ns0:c>
      <ns0:c r="G11" s="16" t="str">
        <ns0:f>IF(C11="","",INDEX('Контрольный лист'!$E$9:$E$20,MATCH(C11,'Контрольный лист'!$A$9:$A$20,0)))</ns0:f>
      </ns0:c>
      <ns0:c r="H11" s="16" t="str">
        <ns0:f>IF(OR(B11="",C11="",E11=""),"",ROUND(E11*G11/IF(F11="мин.",60,1),2))</ns0:f>
      </ns0:c>
      <ns0:c r="I11" s="5"/>
      <ns0:c r="J11" s="5"/>
      <ns0:c r="K11" s="5"/>
      <ns0:c r="L11" s="15" t="str">
        <ns0:f>IF(COUNTA(A11:E11,I11:K11)=0,"",IF(OR(A11="",B11="",C11="",NOT(ISNUMBER(D11)),NOT(ISNUMBER(E11)),E11&lt;=0,MOD(E11,1)&lt;&gt;0,I11="",J11=""),"Заполнить данные",IF(COUNTIFS($A$5:$A$204,A11,$B$5:$B$204,B11,$C$5:$C$204,C11)&gt;1,"Повтор позиции",IF(OR('Контрольный лист'!$C$4="",'Контрольный лист'!$F$4=""),"Заполнить данные",IF(OR(D11&lt;'Контрольный лист'!$C$4,D11&gt;'Контрольный лист'!$F$4),"Вне периода","")))))</ns0:f>
      </ns0:c>
    </ns0:row>
    <ns0:row r="12" ht="25" customHeight="1">
      <ns0:c r="A12" s="19"/>
      <ns0:c r="B12" s="19"/>
      <ns0:c r="C12" s="19"/>
      <ns0:c r="D12" s="6"/>
      <ns0:c r="E12" s="24"/>
      <ns0:c r="F12" s="15" t="str">
        <ns0:f>IF(C12="","",IF(OR(C12="В01",C12="Г01",C12="П01"),"мин.","шт."))</ns0:f>
      </ns0:c>
      <ns0:c r="G12" s="16" t="str">
        <ns0:f>IF(C12="","",INDEX('Контрольный лист'!$E$9:$E$20,MATCH(C12,'Контрольный лист'!$A$9:$A$20,0)))</ns0:f>
      </ns0:c>
      <ns0:c r="H12" s="16" t="str">
        <ns0:f>IF(OR(B12="",C12="",E12=""),"",ROUND(E12*G12/IF(F12="мин.",60,1),2))</ns0:f>
      </ns0:c>
      <ns0:c r="I12" s="5"/>
      <ns0:c r="J12" s="5"/>
      <ns0:c r="K12" s="5"/>
      <ns0:c r="L12" s="15" t="str">
        <ns0:f>IF(COUNTA(A12:E12,I12:K12)=0,"",IF(OR(A12="",B12="",C12="",NOT(ISNUMBER(D12)),NOT(ISNUMBER(E12)),E12&lt;=0,MOD(E12,1)&lt;&gt;0,I12="",J12=""),"Заполнить данные",IF(COUNTIFS($A$5:$A$204,A12,$B$5:$B$204,B12,$C$5:$C$204,C12)&gt;1,"Повтор позиции",IF(OR('Контрольный лист'!$C$4="",'Контрольный лист'!$F$4=""),"Заполнить данные",IF(OR(D12&lt;'Контрольный лист'!$C$4,D12&gt;'Контрольный лист'!$F$4),"Вне периода","")))))</ns0:f>
      </ns0:c>
    </ns0:row>
    <ns0:row r="13" ht="25" customHeight="1">
      <ns0:c r="A13" s="19"/>
      <ns0:c r="B13" s="19"/>
      <ns0:c r="C13" s="19"/>
      <ns0:c r="D13" s="6"/>
      <ns0:c r="E13" s="24"/>
      <ns0:c r="F13" s="15" t="str">
        <ns0:f>IF(C13="","",IF(OR(C13="В01",C13="Г01",C13="П01"),"мин.","шт."))</ns0:f>
      </ns0:c>
      <ns0:c r="G13" s="16" t="str">
        <ns0:f>IF(C13="","",INDEX('Контрольный лист'!$E$9:$E$20,MATCH(C13,'Контрольный лист'!$A$9:$A$20,0)))</ns0:f>
      </ns0:c>
      <ns0:c r="H13" s="16" t="str">
        <ns0:f>IF(OR(B13="",C13="",E13=""),"",ROUND(E13*G13/IF(F13="мин.",60,1),2))</ns0:f>
      </ns0:c>
      <ns0:c r="I13" s="5"/>
      <ns0:c r="J13" s="5"/>
      <ns0:c r="K13" s="5"/>
      <ns0:c r="L13" s="15" t="str">
        <ns0:f>IF(COUNTA(A13:E13,I13:K13)=0,"",IF(OR(A13="",B13="",C13="",NOT(ISNUMBER(D13)),NOT(ISNUMBER(E13)),E13&lt;=0,MOD(E13,1)&lt;&gt;0,I13="",J13=""),"Заполнить данные",IF(COUNTIFS($A$5:$A$204,A13,$B$5:$B$204,B13,$C$5:$C$204,C13)&gt;1,"Повтор позиции",IF(OR('Контрольный лист'!$C$4="",'Контрольный лист'!$F$4=""),"Заполнить данные",IF(OR(D13&lt;'Контрольный лист'!$C$4,D13&gt;'Контрольный лист'!$F$4),"Вне периода","")))))</ns0:f>
      </ns0:c>
    </ns0:row>
    <ns0:row r="14" ht="25" customHeight="1">
      <ns0:c r="A14" s="19"/>
      <ns0:c r="B14" s="19"/>
      <ns0:c r="C14" s="19"/>
      <ns0:c r="D14" s="6"/>
      <ns0:c r="E14" s="24"/>
      <ns0:c r="F14" s="15" t="str">
        <ns0:f>IF(C14="","",IF(OR(C14="В01",C14="Г01",C14="П01"),"мин.","шт."))</ns0:f>
      </ns0:c>
      <ns0:c r="G14" s="16" t="str">
        <ns0:f>IF(C14="","",INDEX('Контрольный лист'!$E$9:$E$20,MATCH(C14,'Контрольный лист'!$A$9:$A$20,0)))</ns0:f>
      </ns0:c>
      <ns0:c r="H14" s="16" t="str">
        <ns0:f>IF(OR(B14="",C14="",E14=""),"",ROUND(E14*G14/IF(F14="мин.",60,1),2))</ns0:f>
      </ns0:c>
      <ns0:c r="I14" s="5"/>
      <ns0:c r="J14" s="5"/>
      <ns0:c r="K14" s="5"/>
      <ns0:c r="L14" s="15" t="str">
        <ns0:f>IF(COUNTA(A14:E14,I14:K14)=0,"",IF(OR(A14="",B14="",C14="",NOT(ISNUMBER(D14)),NOT(ISNUMBER(E14)),E14&lt;=0,MOD(E14,1)&lt;&gt;0,I14="",J14=""),"Заполнить данные",IF(COUNTIFS($A$5:$A$204,A14,$B$5:$B$204,B14,$C$5:$C$204,C14)&gt;1,"Повтор позиции",IF(OR('Контрольный лист'!$C$4="",'Контрольный лист'!$F$4=""),"Заполнить данные",IF(OR(D14&lt;'Контрольный лист'!$C$4,D14&gt;'Контрольный лист'!$F$4),"Вне периода","")))))</ns0:f>
      </ns0:c>
    </ns0:row>
    <ns0:row r="15" ht="25" customHeight="1">
      <ns0:c r="A15" s="19"/>
      <ns0:c r="B15" s="19"/>
      <ns0:c r="C15" s="19"/>
      <ns0:c r="D15" s="6"/>
      <ns0:c r="E15" s="24"/>
      <ns0:c r="F15" s="15" t="str">
        <ns0:f>IF(C15="","",IF(OR(C15="В01",C15="Г01",C15="П01"),"мин.","шт."))</ns0:f>
      </ns0:c>
      <ns0:c r="G15" s="16" t="str">
        <ns0:f>IF(C15="","",INDEX('Контрольный лист'!$E$9:$E$20,MATCH(C15,'Контрольный лист'!$A$9:$A$20,0)))</ns0:f>
      </ns0:c>
      <ns0:c r="H15" s="16" t="str">
        <ns0:f>IF(OR(B15="",C15="",E15=""),"",ROUND(E15*G15/IF(F15="мин.",60,1),2))</ns0:f>
      </ns0:c>
      <ns0:c r="I15" s="5"/>
      <ns0:c r="J15" s="5"/>
      <ns0:c r="K15" s="5"/>
      <ns0:c r="L15" s="15" t="str">
        <ns0:f>IF(COUNTA(A15:E15,I15:K15)=0,"",IF(OR(A15="",B15="",C15="",NOT(ISNUMBER(D15)),NOT(ISNUMBER(E15)),E15&lt;=0,MOD(E15,1)&lt;&gt;0,I15="",J15=""),"Заполнить данные",IF(COUNTIFS($A$5:$A$204,A15,$B$5:$B$204,B15,$C$5:$C$204,C15)&gt;1,"Повтор позиции",IF(OR('Контрольный лист'!$C$4="",'Контрольный лист'!$F$4=""),"Заполнить данные",IF(OR(D15&lt;'Контрольный лист'!$C$4,D15&gt;'Контрольный лист'!$F$4),"Вне периода","")))))</ns0:f>
      </ns0:c>
    </ns0:row>
    <ns0:row r="16" ht="25" customHeight="1">
      <ns0:c r="A16" s="19"/>
      <ns0:c r="B16" s="19"/>
      <ns0:c r="C16" s="19"/>
      <ns0:c r="D16" s="6"/>
      <ns0:c r="E16" s="24"/>
      <ns0:c r="F16" s="15" t="str">
        <ns0:f>IF(C16="","",IF(OR(C16="В01",C16="Г01",C16="П01"),"мин.","шт."))</ns0:f>
      </ns0:c>
      <ns0:c r="G16" s="16" t="str">
        <ns0:f>IF(C16="","",INDEX('Контрольный лист'!$E$9:$E$20,MATCH(C16,'Контрольный лист'!$A$9:$A$20,0)))</ns0:f>
      </ns0:c>
      <ns0:c r="H16" s="16" t="str">
        <ns0:f>IF(OR(B16="",C16="",E16=""),"",ROUND(E16*G16/IF(F16="мин.",60,1),2))</ns0:f>
      </ns0:c>
      <ns0:c r="I16" s="5"/>
      <ns0:c r="J16" s="5"/>
      <ns0:c r="K16" s="5"/>
      <ns0:c r="L16" s="15" t="str">
        <ns0:f>IF(COUNTA(A16:E16,I16:K16)=0,"",IF(OR(A16="",B16="",C16="",NOT(ISNUMBER(D16)),NOT(ISNUMBER(E16)),E16&lt;=0,MOD(E16,1)&lt;&gt;0,I16="",J16=""),"Заполнить данные",IF(COUNTIFS($A$5:$A$204,A16,$B$5:$B$204,B16,$C$5:$C$204,C16)&gt;1,"Повтор позиции",IF(OR('Контрольный лист'!$C$4="",'Контрольный лист'!$F$4=""),"Заполнить данные",IF(OR(D16&lt;'Контрольный лист'!$C$4,D16&gt;'Контрольный лист'!$F$4),"Вне периода","")))))</ns0:f>
      </ns0:c>
    </ns0:row>
    <ns0:row r="17" ht="25" customHeight="1">
      <ns0:c r="A17" s="19"/>
      <ns0:c r="B17" s="19"/>
      <ns0:c r="C17" s="19"/>
      <ns0:c r="D17" s="6"/>
      <ns0:c r="E17" s="24"/>
      <ns0:c r="F17" s="15" t="str">
        <ns0:f>IF(C17="","",IF(OR(C17="В01",C17="Г01",C17="П01"),"мин.","шт."))</ns0:f>
      </ns0:c>
      <ns0:c r="G17" s="16" t="str">
        <ns0:f>IF(C17="","",INDEX('Контрольный лист'!$E$9:$E$20,MATCH(C17,'Контрольный лист'!$A$9:$A$20,0)))</ns0:f>
      </ns0:c>
      <ns0:c r="H17" s="16" t="str">
        <ns0:f>IF(OR(B17="",C17="",E17=""),"",ROUND(E17*G17/IF(F17="мин.",60,1),2))</ns0:f>
      </ns0:c>
      <ns0:c r="I17" s="5"/>
      <ns0:c r="J17" s="5"/>
      <ns0:c r="K17" s="5"/>
      <ns0:c r="L17" s="15" t="str">
        <ns0:f>IF(COUNTA(A17:E17,I17:K17)=0,"",IF(OR(A17="",B17="",C17="",NOT(ISNUMBER(D17)),NOT(ISNUMBER(E17)),E17&lt;=0,MOD(E17,1)&lt;&gt;0,I17="",J17=""),"Заполнить данные",IF(COUNTIFS($A$5:$A$204,A17,$B$5:$B$204,B17,$C$5:$C$204,C17)&gt;1,"Повтор позиции",IF(OR('Контрольный лист'!$C$4="",'Контрольный лист'!$F$4=""),"Заполнить данные",IF(OR(D17&lt;'Контрольный лист'!$C$4,D17&gt;'Контрольный лист'!$F$4),"Вне периода","")))))</ns0:f>
      </ns0:c>
    </ns0:row>
    <ns0:row r="18" ht="25" customHeight="1">
      <ns0:c r="A18" s="19"/>
      <ns0:c r="B18" s="19"/>
      <ns0:c r="C18" s="19"/>
      <ns0:c r="D18" s="6"/>
      <ns0:c r="E18" s="24"/>
      <ns0:c r="F18" s="15" t="str">
        <ns0:f>IF(C18="","",IF(OR(C18="В01",C18="Г01",C18="П01"),"мин.","шт."))</ns0:f>
      </ns0:c>
      <ns0:c r="G18" s="16" t="str">
        <ns0:f>IF(C18="","",INDEX('Контрольный лист'!$E$9:$E$20,MATCH(C18,'Контрольный лист'!$A$9:$A$20,0)))</ns0:f>
      </ns0:c>
      <ns0:c r="H18" s="16" t="str">
        <ns0:f>IF(OR(B18="",C18="",E18=""),"",ROUND(E18*G18/IF(F18="мин.",60,1),2))</ns0:f>
      </ns0:c>
      <ns0:c r="I18" s="5"/>
      <ns0:c r="J18" s="5"/>
      <ns0:c r="K18" s="5"/>
      <ns0:c r="L18" s="15" t="str">
        <ns0:f>IF(COUNTA(A18:E18,I18:K18)=0,"",IF(OR(A18="",B18="",C18="",NOT(ISNUMBER(D18)),NOT(ISNUMBER(E18)),E18&lt;=0,MOD(E18,1)&lt;&gt;0,I18="",J18=""),"Заполнить данные",IF(COUNTIFS($A$5:$A$204,A18,$B$5:$B$204,B18,$C$5:$C$204,C18)&gt;1,"Повтор позиции",IF(OR('Контрольный лист'!$C$4="",'Контрольный лист'!$F$4=""),"Заполнить данные",IF(OR(D18&lt;'Контрольный лист'!$C$4,D18&gt;'Контрольный лист'!$F$4),"Вне периода","")))))</ns0:f>
      </ns0:c>
    </ns0:row>
    <ns0:row r="19" ht="25" customHeight="1">
      <ns0:c r="A19" s="19"/>
      <ns0:c r="B19" s="19"/>
      <ns0:c r="C19" s="19"/>
      <ns0:c r="D19" s="6"/>
      <ns0:c r="E19" s="24"/>
      <ns0:c r="F19" s="15" t="str">
        <ns0:f>IF(C19="","",IF(OR(C19="В01",C19="Г01",C19="П01"),"мин.","шт."))</ns0:f>
      </ns0:c>
      <ns0:c r="G19" s="16" t="str">
        <ns0:f>IF(C19="","",INDEX('Контрольный лист'!$E$9:$E$20,MATCH(C19,'Контрольный лист'!$A$9:$A$20,0)))</ns0:f>
      </ns0:c>
      <ns0:c r="H19" s="16" t="str">
        <ns0:f>IF(OR(B19="",C19="",E19=""),"",ROUND(E19*G19/IF(F19="мин.",60,1),2))</ns0:f>
      </ns0:c>
      <ns0:c r="I19" s="5"/>
      <ns0:c r="J19" s="5"/>
      <ns0:c r="K19" s="5"/>
      <ns0:c r="L19" s="15" t="str">
        <ns0:f>IF(COUNTA(A19:E19,I19:K19)=0,"",IF(OR(A19="",B19="",C19="",NOT(ISNUMBER(D19)),NOT(ISNUMBER(E19)),E19&lt;=0,MOD(E19,1)&lt;&gt;0,I19="",J19=""),"Заполнить данные",IF(COUNTIFS($A$5:$A$204,A19,$B$5:$B$204,B19,$C$5:$C$204,C19)&gt;1,"Повтор позиции",IF(OR('Контрольный лист'!$C$4="",'Контрольный лист'!$F$4=""),"Заполнить данные",IF(OR(D19&lt;'Контрольный лист'!$C$4,D19&gt;'Контрольный лист'!$F$4),"Вне периода","")))))</ns0:f>
      </ns0:c>
    </ns0:row>
    <ns0:row r="20" ht="25" customHeight="1">
      <ns0:c r="A20" s="19"/>
      <ns0:c r="B20" s="19"/>
      <ns0:c r="C20" s="19"/>
      <ns0:c r="D20" s="6"/>
      <ns0:c r="E20" s="24"/>
      <ns0:c r="F20" s="15" t="str">
        <ns0:f>IF(C20="","",IF(OR(C20="В01",C20="Г01",C20="П01"),"мин.","шт."))</ns0:f>
      </ns0:c>
      <ns0:c r="G20" s="16" t="str">
        <ns0:f>IF(C20="","",INDEX('Контрольный лист'!$E$9:$E$20,MATCH(C20,'Контрольный лист'!$A$9:$A$20,0)))</ns0:f>
      </ns0:c>
      <ns0:c r="H20" s="16" t="str">
        <ns0:f>IF(OR(B20="",C20="",E20=""),"",ROUND(E20*G20/IF(F20="мин.",60,1),2))</ns0:f>
      </ns0:c>
      <ns0:c r="I20" s="5"/>
      <ns0:c r="J20" s="5"/>
      <ns0:c r="K20" s="5"/>
      <ns0:c r="L20" s="15" t="str">
        <ns0:f>IF(COUNTA(A20:E20,I20:K20)=0,"",IF(OR(A20="",B20="",C20="",NOT(ISNUMBER(D20)),NOT(ISNUMBER(E20)),E20&lt;=0,MOD(E20,1)&lt;&gt;0,I20="",J20=""),"Заполнить данные",IF(COUNTIFS($A$5:$A$204,A20,$B$5:$B$204,B20,$C$5:$C$204,C20)&gt;1,"Повтор позиции",IF(OR('Контрольный лист'!$C$4="",'Контрольный лист'!$F$4=""),"Заполнить данные",IF(OR(D20&lt;'Контрольный лист'!$C$4,D20&gt;'Контрольный лист'!$F$4),"Вне периода","")))))</ns0:f>
      </ns0:c>
    </ns0:row>
    <ns0:row r="21" ht="25" customHeight="1">
      <ns0:c r="A21" s="19"/>
      <ns0:c r="B21" s="19"/>
      <ns0:c r="C21" s="19"/>
      <ns0:c r="D21" s="6"/>
      <ns0:c r="E21" s="24"/>
      <ns0:c r="F21" s="15" t="str">
        <ns0:f>IF(C21="","",IF(OR(C21="В01",C21="Г01",C21="П01"),"мин.","шт."))</ns0:f>
      </ns0:c>
      <ns0:c r="G21" s="16" t="str">
        <ns0:f>IF(C21="","",INDEX('Контрольный лист'!$E$9:$E$20,MATCH(C21,'Контрольный лист'!$A$9:$A$20,0)))</ns0:f>
      </ns0:c>
      <ns0:c r="H21" s="16" t="str">
        <ns0:f>IF(OR(B21="",C21="",E21=""),"",ROUND(E21*G21/IF(F21="мин.",60,1),2))</ns0:f>
      </ns0:c>
      <ns0:c r="I21" s="5"/>
      <ns0:c r="J21" s="5"/>
      <ns0:c r="K21" s="5"/>
      <ns0:c r="L21" s="15" t="str">
        <ns0:f>IF(COUNTA(A21:E21,I21:K21)=0,"",IF(OR(A21="",B21="",C21="",NOT(ISNUMBER(D21)),NOT(ISNUMBER(E21)),E21&lt;=0,MOD(E21,1)&lt;&gt;0,I21="",J21=""),"Заполнить данные",IF(COUNTIFS($A$5:$A$204,A21,$B$5:$B$204,B21,$C$5:$C$204,C21)&gt;1,"Повтор позиции",IF(OR('Контрольный лист'!$C$4="",'Контрольный лист'!$F$4=""),"Заполнить данные",IF(OR(D21&lt;'Контрольный лист'!$C$4,D21&gt;'Контрольный лист'!$F$4),"Вне периода","")))))</ns0:f>
      </ns0:c>
    </ns0:row>
    <ns0:row r="22" ht="25" customHeight="1">
      <ns0:c r="A22" s="19"/>
      <ns0:c r="B22" s="19"/>
      <ns0:c r="C22" s="19"/>
      <ns0:c r="D22" s="6"/>
      <ns0:c r="E22" s="24"/>
      <ns0:c r="F22" s="15" t="str">
        <ns0:f>IF(C22="","",IF(OR(C22="В01",C22="Г01",C22="П01"),"мин.","шт."))</ns0:f>
      </ns0:c>
      <ns0:c r="G22" s="16" t="str">
        <ns0:f>IF(C22="","",INDEX('Контрольный лист'!$E$9:$E$20,MATCH(C22,'Контрольный лист'!$A$9:$A$20,0)))</ns0:f>
      </ns0:c>
      <ns0:c r="H22" s="16" t="str">
        <ns0:f>IF(OR(B22="",C22="",E22=""),"",ROUND(E22*G22/IF(F22="мин.",60,1),2))</ns0:f>
      </ns0:c>
      <ns0:c r="I22" s="5"/>
      <ns0:c r="J22" s="5"/>
      <ns0:c r="K22" s="5"/>
      <ns0:c r="L22" s="15" t="str">
        <ns0:f>IF(COUNTA(A22:E22,I22:K22)=0,"",IF(OR(A22="",B22="",C22="",NOT(ISNUMBER(D22)),NOT(ISNUMBER(E22)),E22&lt;=0,MOD(E22,1)&lt;&gt;0,I22="",J22=""),"Заполнить данные",IF(COUNTIFS($A$5:$A$204,A22,$B$5:$B$204,B22,$C$5:$C$204,C22)&gt;1,"Повтор позиции",IF(OR('Контрольный лист'!$C$4="",'Контрольный лист'!$F$4=""),"Заполнить данные",IF(OR(D22&lt;'Контрольный лист'!$C$4,D22&gt;'Контрольный лист'!$F$4),"Вне периода","")))))</ns0:f>
      </ns0:c>
    </ns0:row>
    <ns0:row r="23" ht="25" customHeight="1">
      <ns0:c r="A23" s="19"/>
      <ns0:c r="B23" s="19"/>
      <ns0:c r="C23" s="19"/>
      <ns0:c r="D23" s="6"/>
      <ns0:c r="E23" s="24"/>
      <ns0:c r="F23" s="15" t="str">
        <ns0:f>IF(C23="","",IF(OR(C23="В01",C23="Г01",C23="П01"),"мин.","шт."))</ns0:f>
      </ns0:c>
      <ns0:c r="G23" s="16" t="str">
        <ns0:f>IF(C23="","",INDEX('Контрольный лист'!$E$9:$E$20,MATCH(C23,'Контрольный лист'!$A$9:$A$20,0)))</ns0:f>
      </ns0:c>
      <ns0:c r="H23" s="16" t="str">
        <ns0:f>IF(OR(B23="",C23="",E23=""),"",ROUND(E23*G23/IF(F23="мин.",60,1),2))</ns0:f>
      </ns0:c>
      <ns0:c r="I23" s="5"/>
      <ns0:c r="J23" s="5"/>
      <ns0:c r="K23" s="5"/>
      <ns0:c r="L23" s="15" t="str">
        <ns0:f>IF(COUNTA(A23:E23,I23:K23)=0,"",IF(OR(A23="",B23="",C23="",NOT(ISNUMBER(D23)),NOT(ISNUMBER(E23)),E23&lt;=0,MOD(E23,1)&lt;&gt;0,I23="",J23=""),"Заполнить данные",IF(COUNTIFS($A$5:$A$204,A23,$B$5:$B$204,B23,$C$5:$C$204,C23)&gt;1,"Повтор позиции",IF(OR('Контрольный лист'!$C$4="",'Контрольный лист'!$F$4=""),"Заполнить данные",IF(OR(D23&lt;'Контрольный лист'!$C$4,D23&gt;'Контрольный лист'!$F$4),"Вне периода","")))))</ns0:f>
      </ns0:c>
    </ns0:row>
    <ns0:row r="24" ht="25" customHeight="1">
      <ns0:c r="A24" s="19"/>
      <ns0:c r="B24" s="19"/>
      <ns0:c r="C24" s="19"/>
      <ns0:c r="D24" s="6"/>
      <ns0:c r="E24" s="24"/>
      <ns0:c r="F24" s="15" t="str">
        <ns0:f>IF(C24="","",IF(OR(C24="В01",C24="Г01",C24="П01"),"мин.","шт."))</ns0:f>
      </ns0:c>
      <ns0:c r="G24" s="16" t="str">
        <ns0:f>IF(C24="","",INDEX('Контрольный лист'!$E$9:$E$20,MATCH(C24,'Контрольный лист'!$A$9:$A$20,0)))</ns0:f>
      </ns0:c>
      <ns0:c r="H24" s="16" t="str">
        <ns0:f>IF(OR(B24="",C24="",E24=""),"",ROUND(E24*G24/IF(F24="мин.",60,1),2))</ns0:f>
      </ns0:c>
      <ns0:c r="I24" s="5"/>
      <ns0:c r="J24" s="5"/>
      <ns0:c r="K24" s="5"/>
      <ns0:c r="L24" s="15" t="str">
        <ns0:f>IF(COUNTA(A24:E24,I24:K24)=0,"",IF(OR(A24="",B24="",C24="",NOT(ISNUMBER(D24)),NOT(ISNUMBER(E24)),E24&lt;=0,MOD(E24,1)&lt;&gt;0,I24="",J24=""),"Заполнить данные",IF(COUNTIFS($A$5:$A$204,A24,$B$5:$B$204,B24,$C$5:$C$204,C24)&gt;1,"Повтор позиции",IF(OR('Контрольный лист'!$C$4="",'Контрольный лист'!$F$4=""),"Заполнить данные",IF(OR(D24&lt;'Контрольный лист'!$C$4,D24&gt;'Контрольный лист'!$F$4),"Вне периода","")))))</ns0:f>
      </ns0:c>
    </ns0:row>
    <ns0:row r="25" ht="25" customHeight="1">
      <ns0:c r="A25" s="19"/>
      <ns0:c r="B25" s="19"/>
      <ns0:c r="C25" s="19"/>
      <ns0:c r="D25" s="6"/>
      <ns0:c r="E25" s="24"/>
      <ns0:c r="F25" s="15" t="str">
        <ns0:f>IF(C25="","",IF(OR(C25="В01",C25="Г01",C25="П01"),"мин.","шт."))</ns0:f>
      </ns0:c>
      <ns0:c r="G25" s="16" t="str">
        <ns0:f>IF(C25="","",INDEX('Контрольный лист'!$E$9:$E$20,MATCH(C25,'Контрольный лист'!$A$9:$A$20,0)))</ns0:f>
      </ns0:c>
      <ns0:c r="H25" s="16" t="str">
        <ns0:f>IF(OR(B25="",C25="",E25=""),"",ROUND(E25*G25/IF(F25="мин.",60,1),2))</ns0:f>
      </ns0:c>
      <ns0:c r="I25" s="5"/>
      <ns0:c r="J25" s="5"/>
      <ns0:c r="K25" s="5"/>
      <ns0:c r="L25" s="15" t="str">
        <ns0:f>IF(COUNTA(A25:E25,I25:K25)=0,"",IF(OR(A25="",B25="",C25="",NOT(ISNUMBER(D25)),NOT(ISNUMBER(E25)),E25&lt;=0,MOD(E25,1)&lt;&gt;0,I25="",J25=""),"Заполнить данные",IF(COUNTIFS($A$5:$A$204,A25,$B$5:$B$204,B25,$C$5:$C$204,C25)&gt;1,"Повтор позиции",IF(OR('Контрольный лист'!$C$4="",'Контрольный лист'!$F$4=""),"Заполнить данные",IF(OR(D25&lt;'Контрольный лист'!$C$4,D25&gt;'Контрольный лист'!$F$4),"Вне периода","")))))</ns0:f>
      </ns0:c>
    </ns0:row>
    <ns0:row r="26" ht="25" customHeight="1">
      <ns0:c r="A26" s="19"/>
      <ns0:c r="B26" s="19"/>
      <ns0:c r="C26" s="19"/>
      <ns0:c r="D26" s="6"/>
      <ns0:c r="E26" s="24"/>
      <ns0:c r="F26" s="15" t="str">
        <ns0:f>IF(C26="","",IF(OR(C26="В01",C26="Г01",C26="П01"),"мин.","шт."))</ns0:f>
      </ns0:c>
      <ns0:c r="G26" s="16" t="str">
        <ns0:f>IF(C26="","",INDEX('Контрольный лист'!$E$9:$E$20,MATCH(C26,'Контрольный лист'!$A$9:$A$20,0)))</ns0:f>
      </ns0:c>
      <ns0:c r="H26" s="16" t="str">
        <ns0:f>IF(OR(B26="",C26="",E26=""),"",ROUND(E26*G26/IF(F26="мин.",60,1),2))</ns0:f>
      </ns0:c>
      <ns0:c r="I26" s="5"/>
      <ns0:c r="J26" s="5"/>
      <ns0:c r="K26" s="5"/>
      <ns0:c r="L26" s="15" t="str">
        <ns0:f>IF(COUNTA(A26:E26,I26:K26)=0,"",IF(OR(A26="",B26="",C26="",NOT(ISNUMBER(D26)),NOT(ISNUMBER(E26)),E26&lt;=0,MOD(E26,1)&lt;&gt;0,I26="",J26=""),"Заполнить данные",IF(COUNTIFS($A$5:$A$204,A26,$B$5:$B$204,B26,$C$5:$C$204,C26)&gt;1,"Повтор позиции",IF(OR('Контрольный лист'!$C$4="",'Контрольный лист'!$F$4=""),"Заполнить данные",IF(OR(D26&lt;'Контрольный лист'!$C$4,D26&gt;'Контрольный лист'!$F$4),"Вне периода","")))))</ns0:f>
      </ns0:c>
    </ns0:row>
    <ns0:row r="27" ht="25" customHeight="1">
      <ns0:c r="A27" s="19"/>
      <ns0:c r="B27" s="19"/>
      <ns0:c r="C27" s="19"/>
      <ns0:c r="D27" s="6"/>
      <ns0:c r="E27" s="24"/>
      <ns0:c r="F27" s="15" t="str">
        <ns0:f>IF(C27="","",IF(OR(C27="В01",C27="Г01",C27="П01"),"мин.","шт."))</ns0:f>
      </ns0:c>
      <ns0:c r="G27" s="16" t="str">
        <ns0:f>IF(C27="","",INDEX('Контрольный лист'!$E$9:$E$20,MATCH(C27,'Контрольный лист'!$A$9:$A$20,0)))</ns0:f>
      </ns0:c>
      <ns0:c r="H27" s="16" t="str">
        <ns0:f>IF(OR(B27="",C27="",E27=""),"",ROUND(E27*G27/IF(F27="мин.",60,1),2))</ns0:f>
      </ns0:c>
      <ns0:c r="I27" s="5"/>
      <ns0:c r="J27" s="5"/>
      <ns0:c r="K27" s="5"/>
      <ns0:c r="L27" s="15" t="str">
        <ns0:f>IF(COUNTA(A27:E27,I27:K27)=0,"",IF(OR(A27="",B27="",C27="",NOT(ISNUMBER(D27)),NOT(ISNUMBER(E27)),E27&lt;=0,MOD(E27,1)&lt;&gt;0,I27="",J27=""),"Заполнить данные",IF(COUNTIFS($A$5:$A$204,A27,$B$5:$B$204,B27,$C$5:$C$204,C27)&gt;1,"Повтор позиции",IF(OR('Контрольный лист'!$C$4="",'Контрольный лист'!$F$4=""),"Заполнить данные",IF(OR(D27&lt;'Контрольный лист'!$C$4,D27&gt;'Контрольный лист'!$F$4),"Вне периода","")))))</ns0:f>
      </ns0:c>
    </ns0:row>
    <ns0:row r="28" ht="25" customHeight="1">
      <ns0:c r="A28" s="19"/>
      <ns0:c r="B28" s="19"/>
      <ns0:c r="C28" s="19"/>
      <ns0:c r="D28" s="6"/>
      <ns0:c r="E28" s="24"/>
      <ns0:c r="F28" s="15" t="str">
        <ns0:f>IF(C28="","",IF(OR(C28="В01",C28="Г01",C28="П01"),"мин.","шт."))</ns0:f>
      </ns0:c>
      <ns0:c r="G28" s="16" t="str">
        <ns0:f>IF(C28="","",INDEX('Контрольный лист'!$E$9:$E$20,MATCH(C28,'Контрольный лист'!$A$9:$A$20,0)))</ns0:f>
      </ns0:c>
      <ns0:c r="H28" s="16" t="str">
        <ns0:f>IF(OR(B28="",C28="",E28=""),"",ROUND(E28*G28/IF(F28="мин.",60,1),2))</ns0:f>
      </ns0:c>
      <ns0:c r="I28" s="5"/>
      <ns0:c r="J28" s="5"/>
      <ns0:c r="K28" s="5"/>
      <ns0:c r="L28" s="15" t="str">
        <ns0:f>IF(COUNTA(A28:E28,I28:K28)=0,"",IF(OR(A28="",B28="",C28="",NOT(ISNUMBER(D28)),NOT(ISNUMBER(E28)),E28&lt;=0,MOD(E28,1)&lt;&gt;0,I28="",J28=""),"Заполнить данные",IF(COUNTIFS($A$5:$A$204,A28,$B$5:$B$204,B28,$C$5:$C$204,C28)&gt;1,"Повтор позиции",IF(OR('Контрольный лист'!$C$4="",'Контрольный лист'!$F$4=""),"Заполнить данные",IF(OR(D28&lt;'Контрольный лист'!$C$4,D28&gt;'Контрольный лист'!$F$4),"Вне периода","")))))</ns0:f>
      </ns0:c>
    </ns0:row>
    <ns0:row r="29" ht="25" customHeight="1">
      <ns0:c r="A29" s="19"/>
      <ns0:c r="B29" s="19"/>
      <ns0:c r="C29" s="19"/>
      <ns0:c r="D29" s="6"/>
      <ns0:c r="E29" s="24"/>
      <ns0:c r="F29" s="15" t="str">
        <ns0:f>IF(C29="","",IF(OR(C29="В01",C29="Г01",C29="П01"),"мин.","шт."))</ns0:f>
      </ns0:c>
      <ns0:c r="G29" s="16" t="str">
        <ns0:f>IF(C29="","",INDEX('Контрольный лист'!$E$9:$E$20,MATCH(C29,'Контрольный лист'!$A$9:$A$20,0)))</ns0:f>
      </ns0:c>
      <ns0:c r="H29" s="16" t="str">
        <ns0:f>IF(OR(B29="",C29="",E29=""),"",ROUND(E29*G29/IF(F29="мин.",60,1),2))</ns0:f>
      </ns0:c>
      <ns0:c r="I29" s="5"/>
      <ns0:c r="J29" s="5"/>
      <ns0:c r="K29" s="5"/>
      <ns0:c r="L29" s="15" t="str">
        <ns0:f>IF(COUNTA(A29:E29,I29:K29)=0,"",IF(OR(A29="",B29="",C29="",NOT(ISNUMBER(D29)),NOT(ISNUMBER(E29)),E29&lt;=0,MOD(E29,1)&lt;&gt;0,I29="",J29=""),"Заполнить данные",IF(COUNTIFS($A$5:$A$204,A29,$B$5:$B$204,B29,$C$5:$C$204,C29)&gt;1,"Повтор позиции",IF(OR('Контрольный лист'!$C$4="",'Контрольный лист'!$F$4=""),"Заполнить данные",IF(OR(D29&lt;'Контрольный лист'!$C$4,D29&gt;'Контрольный лист'!$F$4),"Вне периода","")))))</ns0:f>
      </ns0:c>
    </ns0:row>
    <ns0:row r="30" ht="25" customHeight="1">
      <ns0:c r="A30" s="19"/>
      <ns0:c r="B30" s="19"/>
      <ns0:c r="C30" s="19"/>
      <ns0:c r="D30" s="6"/>
      <ns0:c r="E30" s="24"/>
      <ns0:c r="F30" s="15" t="str">
        <ns0:f>IF(C30="","",IF(OR(C30="В01",C30="Г01",C30="П01"),"мин.","шт."))</ns0:f>
      </ns0:c>
      <ns0:c r="G30" s="16" t="str">
        <ns0:f>IF(C30="","",INDEX('Контрольный лист'!$E$9:$E$20,MATCH(C30,'Контрольный лист'!$A$9:$A$20,0)))</ns0:f>
      </ns0:c>
      <ns0:c r="H30" s="16" t="str">
        <ns0:f>IF(OR(B30="",C30="",E30=""),"",ROUND(E30*G30/IF(F30="мин.",60,1),2))</ns0:f>
      </ns0:c>
      <ns0:c r="I30" s="5"/>
      <ns0:c r="J30" s="5"/>
      <ns0:c r="K30" s="5"/>
      <ns0:c r="L30" s="15" t="str">
        <ns0:f>IF(COUNTA(A30:E30,I30:K30)=0,"",IF(OR(A30="",B30="",C30="",NOT(ISNUMBER(D30)),NOT(ISNUMBER(E30)),E30&lt;=0,MOD(E30,1)&lt;&gt;0,I30="",J30=""),"Заполнить данные",IF(COUNTIFS($A$5:$A$204,A30,$B$5:$B$204,B30,$C$5:$C$204,C30)&gt;1,"Повтор позиции",IF(OR('Контрольный лист'!$C$4="",'Контрольный лист'!$F$4=""),"Заполнить данные",IF(OR(D30&lt;'Контрольный лист'!$C$4,D30&gt;'Контрольный лист'!$F$4),"Вне периода","")))))</ns0:f>
      </ns0:c>
    </ns0:row>
    <ns0:row r="31" ht="25" customHeight="1">
      <ns0:c r="A31" s="19"/>
      <ns0:c r="B31" s="19"/>
      <ns0:c r="C31" s="19"/>
      <ns0:c r="D31" s="6"/>
      <ns0:c r="E31" s="24"/>
      <ns0:c r="F31" s="15" t="str">
        <ns0:f>IF(C31="","",IF(OR(C31="В01",C31="Г01",C31="П01"),"мин.","шт."))</ns0:f>
      </ns0:c>
      <ns0:c r="G31" s="16" t="str">
        <ns0:f>IF(C31="","",INDEX('Контрольный лист'!$E$9:$E$20,MATCH(C31,'Контрольный лист'!$A$9:$A$20,0)))</ns0:f>
      </ns0:c>
      <ns0:c r="H31" s="16" t="str">
        <ns0:f>IF(OR(B31="",C31="",E31=""),"",ROUND(E31*G31/IF(F31="мин.",60,1),2))</ns0:f>
      </ns0:c>
      <ns0:c r="I31" s="5"/>
      <ns0:c r="J31" s="5"/>
      <ns0:c r="K31" s="5"/>
      <ns0:c r="L31" s="15" t="str">
        <ns0:f>IF(COUNTA(A31:E31,I31:K31)=0,"",IF(OR(A31="",B31="",C31="",NOT(ISNUMBER(D31)),NOT(ISNUMBER(E31)),E31&lt;=0,MOD(E31,1)&lt;&gt;0,I31="",J31=""),"Заполнить данные",IF(COUNTIFS($A$5:$A$204,A31,$B$5:$B$204,B31,$C$5:$C$204,C31)&gt;1,"Повтор позиции",IF(OR('Контрольный лист'!$C$4="",'Контрольный лист'!$F$4=""),"Заполнить данные",IF(OR(D31&lt;'Контрольный лист'!$C$4,D31&gt;'Контрольный лист'!$F$4),"Вне периода","")))))</ns0:f>
      </ns0:c>
    </ns0:row>
    <ns0:row r="32" ht="25" customHeight="1">
      <ns0:c r="A32" s="19"/>
      <ns0:c r="B32" s="19"/>
      <ns0:c r="C32" s="19"/>
      <ns0:c r="D32" s="6"/>
      <ns0:c r="E32" s="24"/>
      <ns0:c r="F32" s="15" t="str">
        <ns0:f>IF(C32="","",IF(OR(C32="В01",C32="Г01",C32="П01"),"мин.","шт."))</ns0:f>
      </ns0:c>
      <ns0:c r="G32" s="16" t="str">
        <ns0:f>IF(C32="","",INDEX('Контрольный лист'!$E$9:$E$20,MATCH(C32,'Контрольный лист'!$A$9:$A$20,0)))</ns0:f>
      </ns0:c>
      <ns0:c r="H32" s="16" t="str">
        <ns0:f>IF(OR(B32="",C32="",E32=""),"",ROUND(E32*G32/IF(F32="мин.",60,1),2))</ns0:f>
      </ns0:c>
      <ns0:c r="I32" s="5"/>
      <ns0:c r="J32" s="5"/>
      <ns0:c r="K32" s="5"/>
      <ns0:c r="L32" s="15" t="str">
        <ns0:f>IF(COUNTA(A32:E32,I32:K32)=0,"",IF(OR(A32="",B32="",C32="",NOT(ISNUMBER(D32)),NOT(ISNUMBER(E32)),E32&lt;=0,MOD(E32,1)&lt;&gt;0,I32="",J32=""),"Заполнить данные",IF(COUNTIFS($A$5:$A$204,A32,$B$5:$B$204,B32,$C$5:$C$204,C32)&gt;1,"Повтор позиции",IF(OR('Контрольный лист'!$C$4="",'Контрольный лист'!$F$4=""),"Заполнить данные",IF(OR(D32&lt;'Контрольный лист'!$C$4,D32&gt;'Контрольный лист'!$F$4),"Вне периода","")))))</ns0:f>
      </ns0:c>
    </ns0:row>
    <ns0:row r="33" ht="25" customHeight="1">
      <ns0:c r="A33" s="19"/>
      <ns0:c r="B33" s="19"/>
      <ns0:c r="C33" s="19"/>
      <ns0:c r="D33" s="6"/>
      <ns0:c r="E33" s="24"/>
      <ns0:c r="F33" s="15" t="str">
        <ns0:f>IF(C33="","",IF(OR(C33="В01",C33="Г01",C33="П01"),"мин.","шт."))</ns0:f>
      </ns0:c>
      <ns0:c r="G33" s="16" t="str">
        <ns0:f>IF(C33="","",INDEX('Контрольный лист'!$E$9:$E$20,MATCH(C33,'Контрольный лист'!$A$9:$A$20,0)))</ns0:f>
      </ns0:c>
      <ns0:c r="H33" s="16" t="str">
        <ns0:f>IF(OR(B33="",C33="",E33=""),"",ROUND(E33*G33/IF(F33="мин.",60,1),2))</ns0:f>
      </ns0:c>
      <ns0:c r="I33" s="5"/>
      <ns0:c r="J33" s="5"/>
      <ns0:c r="K33" s="5"/>
      <ns0:c r="L33" s="15" t="str">
        <ns0:f>IF(COUNTA(A33:E33,I33:K33)=0,"",IF(OR(A33="",B33="",C33="",NOT(ISNUMBER(D33)),NOT(ISNUMBER(E33)),E33&lt;=0,MOD(E33,1)&lt;&gt;0,I33="",J33=""),"Заполнить данные",IF(COUNTIFS($A$5:$A$204,A33,$B$5:$B$204,B33,$C$5:$C$204,C33)&gt;1,"Повтор позиции",IF(OR('Контрольный лист'!$C$4="",'Контрольный лист'!$F$4=""),"Заполнить данные",IF(OR(D33&lt;'Контрольный лист'!$C$4,D33&gt;'Контрольный лист'!$F$4),"Вне периода","")))))</ns0:f>
      </ns0:c>
    </ns0:row>
    <ns0:row r="34" ht="25" customHeight="1">
      <ns0:c r="A34" s="19"/>
      <ns0:c r="B34" s="19"/>
      <ns0:c r="C34" s="19"/>
      <ns0:c r="D34" s="6"/>
      <ns0:c r="E34" s="24"/>
      <ns0:c r="F34" s="15" t="str">
        <ns0:f>IF(C34="","",IF(OR(C34="В01",C34="Г01",C34="П01"),"мин.","шт."))</ns0:f>
      </ns0:c>
      <ns0:c r="G34" s="16" t="str">
        <ns0:f>IF(C34="","",INDEX('Контрольный лист'!$E$9:$E$20,MATCH(C34,'Контрольный лист'!$A$9:$A$20,0)))</ns0:f>
      </ns0:c>
      <ns0:c r="H34" s="16" t="str">
        <ns0:f>IF(OR(B34="",C34="",E34=""),"",ROUND(E34*G34/IF(F34="мин.",60,1),2))</ns0:f>
      </ns0:c>
      <ns0:c r="I34" s="5"/>
      <ns0:c r="J34" s="5"/>
      <ns0:c r="K34" s="5"/>
      <ns0:c r="L34" s="15" t="str">
        <ns0:f>IF(COUNTA(A34:E34,I34:K34)=0,"",IF(OR(A34="",B34="",C34="",NOT(ISNUMBER(D34)),NOT(ISNUMBER(E34)),E34&lt;=0,MOD(E34,1)&lt;&gt;0,I34="",J34=""),"Заполнить данные",IF(COUNTIFS($A$5:$A$204,A34,$B$5:$B$204,B34,$C$5:$C$204,C34)&gt;1,"Повтор позиции",IF(OR('Контрольный лист'!$C$4="",'Контрольный лист'!$F$4=""),"Заполнить данные",IF(OR(D34&lt;'Контрольный лист'!$C$4,D34&gt;'Контрольный лист'!$F$4),"Вне периода","")))))</ns0:f>
      </ns0:c>
    </ns0:row>
    <ns0:row r="35" ht="25" customHeight="1">
      <ns0:c r="A35" s="19"/>
      <ns0:c r="B35" s="19"/>
      <ns0:c r="C35" s="19"/>
      <ns0:c r="D35" s="6"/>
      <ns0:c r="E35" s="24"/>
      <ns0:c r="F35" s="15" t="str">
        <ns0:f>IF(C35="","",IF(OR(C35="В01",C35="Г01",C35="П01"),"мин.","шт."))</ns0:f>
      </ns0:c>
      <ns0:c r="G35" s="16" t="str">
        <ns0:f>IF(C35="","",INDEX('Контрольный лист'!$E$9:$E$20,MATCH(C35,'Контрольный лист'!$A$9:$A$20,0)))</ns0:f>
      </ns0:c>
      <ns0:c r="H35" s="16" t="str">
        <ns0:f>IF(OR(B35="",C35="",E35=""),"",ROUND(E35*G35/IF(F35="мин.",60,1),2))</ns0:f>
      </ns0:c>
      <ns0:c r="I35" s="5"/>
      <ns0:c r="J35" s="5"/>
      <ns0:c r="K35" s="5"/>
      <ns0:c r="L35" s="15" t="str">
        <ns0:f>IF(COUNTA(A35:E35,I35:K35)=0,"",IF(OR(A35="",B35="",C35="",NOT(ISNUMBER(D35)),NOT(ISNUMBER(E35)),E35&lt;=0,MOD(E35,1)&lt;&gt;0,I35="",J35=""),"Заполнить данные",IF(COUNTIFS($A$5:$A$204,A35,$B$5:$B$204,B35,$C$5:$C$204,C35)&gt;1,"Повтор позиции",IF(OR('Контрольный лист'!$C$4="",'Контрольный лист'!$F$4=""),"Заполнить данные",IF(OR(D35&lt;'Контрольный лист'!$C$4,D35&gt;'Контрольный лист'!$F$4),"Вне периода","")))))</ns0:f>
      </ns0:c>
    </ns0:row>
    <ns0:row r="36" ht="25" customHeight="1">
      <ns0:c r="A36" s="19"/>
      <ns0:c r="B36" s="19"/>
      <ns0:c r="C36" s="19"/>
      <ns0:c r="D36" s="6"/>
      <ns0:c r="E36" s="24"/>
      <ns0:c r="F36" s="15" t="str">
        <ns0:f>IF(C36="","",IF(OR(C36="В01",C36="Г01",C36="П01"),"мин.","шт."))</ns0:f>
      </ns0:c>
      <ns0:c r="G36" s="16" t="str">
        <ns0:f>IF(C36="","",INDEX('Контрольный лист'!$E$9:$E$20,MATCH(C36,'Контрольный лист'!$A$9:$A$20,0)))</ns0:f>
      </ns0:c>
      <ns0:c r="H36" s="16" t="str">
        <ns0:f>IF(OR(B36="",C36="",E36=""),"",ROUND(E36*G36/IF(F36="мин.",60,1),2))</ns0:f>
      </ns0:c>
      <ns0:c r="I36" s="5"/>
      <ns0:c r="J36" s="5"/>
      <ns0:c r="K36" s="5"/>
      <ns0:c r="L36" s="15" t="str">
        <ns0:f>IF(COUNTA(A36:E36,I36:K36)=0,"",IF(OR(A36="",B36="",C36="",NOT(ISNUMBER(D36)),NOT(ISNUMBER(E36)),E36&lt;=0,MOD(E36,1)&lt;&gt;0,I36="",J36=""),"Заполнить данные",IF(COUNTIFS($A$5:$A$204,A36,$B$5:$B$204,B36,$C$5:$C$204,C36)&gt;1,"Повтор позиции",IF(OR('Контрольный лист'!$C$4="",'Контрольный лист'!$F$4=""),"Заполнить данные",IF(OR(D36&lt;'Контрольный лист'!$C$4,D36&gt;'Контрольный лист'!$F$4),"Вне периода","")))))</ns0:f>
      </ns0:c>
    </ns0:row>
    <ns0:row r="37" ht="25" customHeight="1">
      <ns0:c r="A37" s="19"/>
      <ns0:c r="B37" s="19"/>
      <ns0:c r="C37" s="19"/>
      <ns0:c r="D37" s="6"/>
      <ns0:c r="E37" s="24"/>
      <ns0:c r="F37" s="15" t="str">
        <ns0:f>IF(C37="","",IF(OR(C37="В01",C37="Г01",C37="П01"),"мин.","шт."))</ns0:f>
      </ns0:c>
      <ns0:c r="G37" s="16" t="str">
        <ns0:f>IF(C37="","",INDEX('Контрольный лист'!$E$9:$E$20,MATCH(C37,'Контрольный лист'!$A$9:$A$20,0)))</ns0:f>
      </ns0:c>
      <ns0:c r="H37" s="16" t="str">
        <ns0:f>IF(OR(B37="",C37="",E37=""),"",ROUND(E37*G37/IF(F37="мин.",60,1),2))</ns0:f>
      </ns0:c>
      <ns0:c r="I37" s="5"/>
      <ns0:c r="J37" s="5"/>
      <ns0:c r="K37" s="5"/>
      <ns0:c r="L37" s="15" t="str">
        <ns0:f>IF(COUNTA(A37:E37,I37:K37)=0,"",IF(OR(A37="",B37="",C37="",NOT(ISNUMBER(D37)),NOT(ISNUMBER(E37)),E37&lt;=0,MOD(E37,1)&lt;&gt;0,I37="",J37=""),"Заполнить данные",IF(COUNTIFS($A$5:$A$204,A37,$B$5:$B$204,B37,$C$5:$C$204,C37)&gt;1,"Повтор позиции",IF(OR('Контрольный лист'!$C$4="",'Контрольный лист'!$F$4=""),"Заполнить данные",IF(OR(D37&lt;'Контрольный лист'!$C$4,D37&gt;'Контрольный лист'!$F$4),"Вне периода","")))))</ns0:f>
      </ns0:c>
    </ns0:row>
    <ns0:row r="38" ht="25" customHeight="1">
      <ns0:c r="A38" s="19"/>
      <ns0:c r="B38" s="19"/>
      <ns0:c r="C38" s="19"/>
      <ns0:c r="D38" s="6"/>
      <ns0:c r="E38" s="24"/>
      <ns0:c r="F38" s="15" t="str">
        <ns0:f>IF(C38="","",IF(OR(C38="В01",C38="Г01",C38="П01"),"мин.","шт."))</ns0:f>
      </ns0:c>
      <ns0:c r="G38" s="16" t="str">
        <ns0:f>IF(C38="","",INDEX('Контрольный лист'!$E$9:$E$20,MATCH(C38,'Контрольный лист'!$A$9:$A$20,0)))</ns0:f>
      </ns0:c>
      <ns0:c r="H38" s="16" t="str">
        <ns0:f>IF(OR(B38="",C38="",E38=""),"",ROUND(E38*G38/IF(F38="мин.",60,1),2))</ns0:f>
      </ns0:c>
      <ns0:c r="I38" s="5"/>
      <ns0:c r="J38" s="5"/>
      <ns0:c r="K38" s="5"/>
      <ns0:c r="L38" s="15" t="str">
        <ns0:f>IF(COUNTA(A38:E38,I38:K38)=0,"",IF(OR(A38="",B38="",C38="",NOT(ISNUMBER(D38)),NOT(ISNUMBER(E38)),E38&lt;=0,MOD(E38,1)&lt;&gt;0,I38="",J38=""),"Заполнить данные",IF(COUNTIFS($A$5:$A$204,A38,$B$5:$B$204,B38,$C$5:$C$204,C38)&gt;1,"Повтор позиции",IF(OR('Контрольный лист'!$C$4="",'Контрольный лист'!$F$4=""),"Заполнить данные",IF(OR(D38&lt;'Контрольный лист'!$C$4,D38&gt;'Контрольный лист'!$F$4),"Вне периода","")))))</ns0:f>
      </ns0:c>
    </ns0:row>
    <ns0:row r="39" ht="25" customHeight="1">
      <ns0:c r="A39" s="19"/>
      <ns0:c r="B39" s="19"/>
      <ns0:c r="C39" s="19"/>
      <ns0:c r="D39" s="6"/>
      <ns0:c r="E39" s="24"/>
      <ns0:c r="F39" s="15" t="str">
        <ns0:f>IF(C39="","",IF(OR(C39="В01",C39="Г01",C39="П01"),"мин.","шт."))</ns0:f>
      </ns0:c>
      <ns0:c r="G39" s="16" t="str">
        <ns0:f>IF(C39="","",INDEX('Контрольный лист'!$E$9:$E$20,MATCH(C39,'Контрольный лист'!$A$9:$A$20,0)))</ns0:f>
      </ns0:c>
      <ns0:c r="H39" s="16" t="str">
        <ns0:f>IF(OR(B39="",C39="",E39=""),"",ROUND(E39*G39/IF(F39="мин.",60,1),2))</ns0:f>
      </ns0:c>
      <ns0:c r="I39" s="5"/>
      <ns0:c r="J39" s="5"/>
      <ns0:c r="K39" s="5"/>
      <ns0:c r="L39" s="15" t="str">
        <ns0:f>IF(COUNTA(A39:E39,I39:K39)=0,"",IF(OR(A39="",B39="",C39="",NOT(ISNUMBER(D39)),NOT(ISNUMBER(E39)),E39&lt;=0,MOD(E39,1)&lt;&gt;0,I39="",J39=""),"Заполнить данные",IF(COUNTIFS($A$5:$A$204,A39,$B$5:$B$204,B39,$C$5:$C$204,C39)&gt;1,"Повтор позиции",IF(OR('Контрольный лист'!$C$4="",'Контрольный лист'!$F$4=""),"Заполнить данные",IF(OR(D39&lt;'Контрольный лист'!$C$4,D39&gt;'Контрольный лист'!$F$4),"Вне периода","")))))</ns0:f>
      </ns0:c>
    </ns0:row>
    <ns0:row r="40" ht="25" customHeight="1">
      <ns0:c r="A40" s="19"/>
      <ns0:c r="B40" s="19"/>
      <ns0:c r="C40" s="19"/>
      <ns0:c r="D40" s="6"/>
      <ns0:c r="E40" s="24"/>
      <ns0:c r="F40" s="15" t="str">
        <ns0:f>IF(C40="","",IF(OR(C40="В01",C40="Г01",C40="П01"),"мин.","шт."))</ns0:f>
      </ns0:c>
      <ns0:c r="G40" s="16" t="str">
        <ns0:f>IF(C40="","",INDEX('Контрольный лист'!$E$9:$E$20,MATCH(C40,'Контрольный лист'!$A$9:$A$20,0)))</ns0:f>
      </ns0:c>
      <ns0:c r="H40" s="16" t="str">
        <ns0:f>IF(OR(B40="",C40="",E40=""),"",ROUND(E40*G40/IF(F40="мин.",60,1),2))</ns0:f>
      </ns0:c>
      <ns0:c r="I40" s="5"/>
      <ns0:c r="J40" s="5"/>
      <ns0:c r="K40" s="5"/>
      <ns0:c r="L40" s="15" t="str">
        <ns0:f>IF(COUNTA(A40:E40,I40:K40)=0,"",IF(OR(A40="",B40="",C40="",NOT(ISNUMBER(D40)),NOT(ISNUMBER(E40)),E40&lt;=0,MOD(E40,1)&lt;&gt;0,I40="",J40=""),"Заполнить данные",IF(COUNTIFS($A$5:$A$204,A40,$B$5:$B$204,B40,$C$5:$C$204,C40)&gt;1,"Повтор позиции",IF(OR('Контрольный лист'!$C$4="",'Контрольный лист'!$F$4=""),"Заполнить данные",IF(OR(D40&lt;'Контрольный лист'!$C$4,D40&gt;'Контрольный лист'!$F$4),"Вне периода","")))))</ns0:f>
      </ns0:c>
    </ns0:row>
    <ns0:row r="41" ht="25" customHeight="1">
      <ns0:c r="A41" s="19"/>
      <ns0:c r="B41" s="19"/>
      <ns0:c r="C41" s="19"/>
      <ns0:c r="D41" s="6"/>
      <ns0:c r="E41" s="24"/>
      <ns0:c r="F41" s="15" t="str">
        <ns0:f>IF(C41="","",IF(OR(C41="В01",C41="Г01",C41="П01"),"мин.","шт."))</ns0:f>
      </ns0:c>
      <ns0:c r="G41" s="16" t="str">
        <ns0:f>IF(C41="","",INDEX('Контрольный лист'!$E$9:$E$20,MATCH(C41,'Контрольный лист'!$A$9:$A$20,0)))</ns0:f>
      </ns0:c>
      <ns0:c r="H41" s="16" t="str">
        <ns0:f>IF(OR(B41="",C41="",E41=""),"",ROUND(E41*G41/IF(F41="мин.",60,1),2))</ns0:f>
      </ns0:c>
      <ns0:c r="I41" s="5"/>
      <ns0:c r="J41" s="5"/>
      <ns0:c r="K41" s="5"/>
      <ns0:c r="L41" s="15" t="str">
        <ns0:f>IF(COUNTA(A41:E41,I41:K41)=0,"",IF(OR(A41="",B41="",C41="",NOT(ISNUMBER(D41)),NOT(ISNUMBER(E41)),E41&lt;=0,MOD(E41,1)&lt;&gt;0,I41="",J41=""),"Заполнить данные",IF(COUNTIFS($A$5:$A$204,A41,$B$5:$B$204,B41,$C$5:$C$204,C41)&gt;1,"Повтор позиции",IF(OR('Контрольный лист'!$C$4="",'Контрольный лист'!$F$4=""),"Заполнить данные",IF(OR(D41&lt;'Контрольный лист'!$C$4,D41&gt;'Контрольный лист'!$F$4),"Вне периода","")))))</ns0:f>
      </ns0:c>
    </ns0:row>
    <ns0:row r="42" ht="25" customHeight="1">
      <ns0:c r="A42" s="19"/>
      <ns0:c r="B42" s="19"/>
      <ns0:c r="C42" s="19"/>
      <ns0:c r="D42" s="6"/>
      <ns0:c r="E42" s="24"/>
      <ns0:c r="F42" s="15" t="str">
        <ns0:f>IF(C42="","",IF(OR(C42="В01",C42="Г01",C42="П01"),"мин.","шт."))</ns0:f>
      </ns0:c>
      <ns0:c r="G42" s="16" t="str">
        <ns0:f>IF(C42="","",INDEX('Контрольный лист'!$E$9:$E$20,MATCH(C42,'Контрольный лист'!$A$9:$A$20,0)))</ns0:f>
      </ns0:c>
      <ns0:c r="H42" s="16" t="str">
        <ns0:f>IF(OR(B42="",C42="",E42=""),"",ROUND(E42*G42/IF(F42="мин.",60,1),2))</ns0:f>
      </ns0:c>
      <ns0:c r="I42" s="5"/>
      <ns0:c r="J42" s="5"/>
      <ns0:c r="K42" s="5"/>
      <ns0:c r="L42" s="15" t="str">
        <ns0:f>IF(COUNTA(A42:E42,I42:K42)=0,"",IF(OR(A42="",B42="",C42="",NOT(ISNUMBER(D42)),NOT(ISNUMBER(E42)),E42&lt;=0,MOD(E42,1)&lt;&gt;0,I42="",J42=""),"Заполнить данные",IF(COUNTIFS($A$5:$A$204,A42,$B$5:$B$204,B42,$C$5:$C$204,C42)&gt;1,"Повтор позиции",IF(OR('Контрольный лист'!$C$4="",'Контрольный лист'!$F$4=""),"Заполнить данные",IF(OR(D42&lt;'Контрольный лист'!$C$4,D42&gt;'Контрольный лист'!$F$4),"Вне периода","")))))</ns0:f>
      </ns0:c>
    </ns0:row>
    <ns0:row r="43" ht="25" customHeight="1">
      <ns0:c r="A43" s="19"/>
      <ns0:c r="B43" s="19"/>
      <ns0:c r="C43" s="19"/>
      <ns0:c r="D43" s="6"/>
      <ns0:c r="E43" s="24"/>
      <ns0:c r="F43" s="15" t="str">
        <ns0:f>IF(C43="","",IF(OR(C43="В01",C43="Г01",C43="П01"),"мин.","шт."))</ns0:f>
      </ns0:c>
      <ns0:c r="G43" s="16" t="str">
        <ns0:f>IF(C43="","",INDEX('Контрольный лист'!$E$9:$E$20,MATCH(C43,'Контрольный лист'!$A$9:$A$20,0)))</ns0:f>
      </ns0:c>
      <ns0:c r="H43" s="16" t="str">
        <ns0:f>IF(OR(B43="",C43="",E43=""),"",ROUND(E43*G43/IF(F43="мин.",60,1),2))</ns0:f>
      </ns0:c>
      <ns0:c r="I43" s="5"/>
      <ns0:c r="J43" s="5"/>
      <ns0:c r="K43" s="5"/>
      <ns0:c r="L43" s="15" t="str">
        <ns0:f>IF(COUNTA(A43:E43,I43:K43)=0,"",IF(OR(A43="",B43="",C43="",NOT(ISNUMBER(D43)),NOT(ISNUMBER(E43)),E43&lt;=0,MOD(E43,1)&lt;&gt;0,I43="",J43=""),"Заполнить данные",IF(COUNTIFS($A$5:$A$204,A43,$B$5:$B$204,B43,$C$5:$C$204,C43)&gt;1,"Повтор позиции",IF(OR('Контрольный лист'!$C$4="",'Контрольный лист'!$F$4=""),"Заполнить данные",IF(OR(D43&lt;'Контрольный лист'!$C$4,D43&gt;'Контрольный лист'!$F$4),"Вне периода","")))))</ns0:f>
      </ns0:c>
    </ns0:row>
    <ns0:row r="44" ht="25" customHeight="1">
      <ns0:c r="A44" s="19"/>
      <ns0:c r="B44" s="19"/>
      <ns0:c r="C44" s="19"/>
      <ns0:c r="D44" s="6"/>
      <ns0:c r="E44" s="24"/>
      <ns0:c r="F44" s="15" t="str">
        <ns0:f>IF(C44="","",IF(OR(C44="В01",C44="Г01",C44="П01"),"мин.","шт."))</ns0:f>
      </ns0:c>
      <ns0:c r="G44" s="16" t="str">
        <ns0:f>IF(C44="","",INDEX('Контрольный лист'!$E$9:$E$20,MATCH(C44,'Контрольный лист'!$A$9:$A$20,0)))</ns0:f>
      </ns0:c>
      <ns0:c r="H44" s="16" t="str">
        <ns0:f>IF(OR(B44="",C44="",E44=""),"",ROUND(E44*G44/IF(F44="мин.",60,1),2))</ns0:f>
      </ns0:c>
      <ns0:c r="I44" s="5"/>
      <ns0:c r="J44" s="5"/>
      <ns0:c r="K44" s="5"/>
      <ns0:c r="L44" s="15" t="str">
        <ns0:f>IF(COUNTA(A44:E44,I44:K44)=0,"",IF(OR(A44="",B44="",C44="",NOT(ISNUMBER(D44)),NOT(ISNUMBER(E44)),E44&lt;=0,MOD(E44,1)&lt;&gt;0,I44="",J44=""),"Заполнить данные",IF(COUNTIFS($A$5:$A$204,A44,$B$5:$B$204,B44,$C$5:$C$204,C44)&gt;1,"Повтор позиции",IF(OR('Контрольный лист'!$C$4="",'Контрольный лист'!$F$4=""),"Заполнить данные",IF(OR(D44&lt;'Контрольный лист'!$C$4,D44&gt;'Контрольный лист'!$F$4),"Вне периода","")))))</ns0:f>
      </ns0:c>
    </ns0:row>
    <ns0:row r="45" ht="25" customHeight="1">
      <ns0:c r="A45" s="19"/>
      <ns0:c r="B45" s="19"/>
      <ns0:c r="C45" s="19"/>
      <ns0:c r="D45" s="6"/>
      <ns0:c r="E45" s="24"/>
      <ns0:c r="F45" s="15" t="str">
        <ns0:f>IF(C45="","",IF(OR(C45="В01",C45="Г01",C45="П01"),"мин.","шт."))</ns0:f>
      </ns0:c>
      <ns0:c r="G45" s="16" t="str">
        <ns0:f>IF(C45="","",INDEX('Контрольный лист'!$E$9:$E$20,MATCH(C45,'Контрольный лист'!$A$9:$A$20,0)))</ns0:f>
      </ns0:c>
      <ns0:c r="H45" s="16" t="str">
        <ns0:f>IF(OR(B45="",C45="",E45=""),"",ROUND(E45*G45/IF(F45="мин.",60,1),2))</ns0:f>
      </ns0:c>
      <ns0:c r="I45" s="5"/>
      <ns0:c r="J45" s="5"/>
      <ns0:c r="K45" s="5"/>
      <ns0:c r="L45" s="15" t="str">
        <ns0:f>IF(COUNTA(A45:E45,I45:K45)=0,"",IF(OR(A45="",B45="",C45="",NOT(ISNUMBER(D45)),NOT(ISNUMBER(E45)),E45&lt;=0,MOD(E45,1)&lt;&gt;0,I45="",J45=""),"Заполнить данные",IF(COUNTIFS($A$5:$A$204,A45,$B$5:$B$204,B45,$C$5:$C$204,C45)&gt;1,"Повтор позиции",IF(OR('Контрольный лист'!$C$4="",'Контрольный лист'!$F$4=""),"Заполнить данные",IF(OR(D45&lt;'Контрольный лист'!$C$4,D45&gt;'Контрольный лист'!$F$4),"Вне периода","")))))</ns0:f>
      </ns0:c>
    </ns0:row>
    <ns0:row r="46" ht="25" customHeight="1">
      <ns0:c r="A46" s="19"/>
      <ns0:c r="B46" s="19"/>
      <ns0:c r="C46" s="19"/>
      <ns0:c r="D46" s="6"/>
      <ns0:c r="E46" s="24"/>
      <ns0:c r="F46" s="15" t="str">
        <ns0:f>IF(C46="","",IF(OR(C46="В01",C46="Г01",C46="П01"),"мин.","шт."))</ns0:f>
      </ns0:c>
      <ns0:c r="G46" s="16" t="str">
        <ns0:f>IF(C46="","",INDEX('Контрольный лист'!$E$9:$E$20,MATCH(C46,'Контрольный лист'!$A$9:$A$20,0)))</ns0:f>
      </ns0:c>
      <ns0:c r="H46" s="16" t="str">
        <ns0:f>IF(OR(B46="",C46="",E46=""),"",ROUND(E46*G46/IF(F46="мин.",60,1),2))</ns0:f>
      </ns0:c>
      <ns0:c r="I46" s="5"/>
      <ns0:c r="J46" s="5"/>
      <ns0:c r="K46" s="5"/>
      <ns0:c r="L46" s="15" t="str">
        <ns0:f>IF(COUNTA(A46:E46,I46:K46)=0,"",IF(OR(A46="",B46="",C46="",NOT(ISNUMBER(D46)),NOT(ISNUMBER(E46)),E46&lt;=0,MOD(E46,1)&lt;&gt;0,I46="",J46=""),"Заполнить данные",IF(COUNTIFS($A$5:$A$204,A46,$B$5:$B$204,B46,$C$5:$C$204,C46)&gt;1,"Повтор позиции",IF(OR('Контрольный лист'!$C$4="",'Контрольный лист'!$F$4=""),"Заполнить данные",IF(OR(D46&lt;'Контрольный лист'!$C$4,D46&gt;'Контрольный лист'!$F$4),"Вне периода","")))))</ns0:f>
      </ns0:c>
    </ns0:row>
    <ns0:row r="47" ht="25" customHeight="1">
      <ns0:c r="A47" s="19"/>
      <ns0:c r="B47" s="19"/>
      <ns0:c r="C47" s="19"/>
      <ns0:c r="D47" s="6"/>
      <ns0:c r="E47" s="24"/>
      <ns0:c r="F47" s="15" t="str">
        <ns0:f>IF(C47="","",IF(OR(C47="В01",C47="Г01",C47="П01"),"мин.","шт."))</ns0:f>
      </ns0:c>
      <ns0:c r="G47" s="16" t="str">
        <ns0:f>IF(C47="","",INDEX('Контрольный лист'!$E$9:$E$20,MATCH(C47,'Контрольный лист'!$A$9:$A$20,0)))</ns0:f>
      </ns0:c>
      <ns0:c r="H47" s="16" t="str">
        <ns0:f>IF(OR(B47="",C47="",E47=""),"",ROUND(E47*G47/IF(F47="мин.",60,1),2))</ns0:f>
      </ns0:c>
      <ns0:c r="I47" s="5"/>
      <ns0:c r="J47" s="5"/>
      <ns0:c r="K47" s="5"/>
      <ns0:c r="L47" s="15" t="str">
        <ns0:f>IF(COUNTA(A47:E47,I47:K47)=0,"",IF(OR(A47="",B47="",C47="",NOT(ISNUMBER(D47)),NOT(ISNUMBER(E47)),E47&lt;=0,MOD(E47,1)&lt;&gt;0,I47="",J47=""),"Заполнить данные",IF(COUNTIFS($A$5:$A$204,A47,$B$5:$B$204,B47,$C$5:$C$204,C47)&gt;1,"Повтор позиции",IF(OR('Контрольный лист'!$C$4="",'Контрольный лист'!$F$4=""),"Заполнить данные",IF(OR(D47&lt;'Контрольный лист'!$C$4,D47&gt;'Контрольный лист'!$F$4),"Вне периода","")))))</ns0:f>
      </ns0:c>
    </ns0:row>
    <ns0:row r="48" ht="25" customHeight="1">
      <ns0:c r="A48" s="19"/>
      <ns0:c r="B48" s="19"/>
      <ns0:c r="C48" s="19"/>
      <ns0:c r="D48" s="6"/>
      <ns0:c r="E48" s="24"/>
      <ns0:c r="F48" s="15" t="str">
        <ns0:f>IF(C48="","",IF(OR(C48="В01",C48="Г01",C48="П01"),"мин.","шт."))</ns0:f>
      </ns0:c>
      <ns0:c r="G48" s="16" t="str">
        <ns0:f>IF(C48="","",INDEX('Контрольный лист'!$E$9:$E$20,MATCH(C48,'Контрольный лист'!$A$9:$A$20,0)))</ns0:f>
      </ns0:c>
      <ns0:c r="H48" s="16" t="str">
        <ns0:f>IF(OR(B48="",C48="",E48=""),"",ROUND(E48*G48/IF(F48="мин.",60,1),2))</ns0:f>
      </ns0:c>
      <ns0:c r="I48" s="5"/>
      <ns0:c r="J48" s="5"/>
      <ns0:c r="K48" s="5"/>
      <ns0:c r="L48" s="15" t="str">
        <ns0:f>IF(COUNTA(A48:E48,I48:K48)=0,"",IF(OR(A48="",B48="",C48="",NOT(ISNUMBER(D48)),NOT(ISNUMBER(E48)),E48&lt;=0,MOD(E48,1)&lt;&gt;0,I48="",J48=""),"Заполнить данные",IF(COUNTIFS($A$5:$A$204,A48,$B$5:$B$204,B48,$C$5:$C$204,C48)&gt;1,"Повтор позиции",IF(OR('Контрольный лист'!$C$4="",'Контрольный лист'!$F$4=""),"Заполнить данные",IF(OR(D48&lt;'Контрольный лист'!$C$4,D48&gt;'Контрольный лист'!$F$4),"Вне периода","")))))</ns0:f>
      </ns0:c>
    </ns0:row>
    <ns0:row r="49" ht="25" customHeight="1">
      <ns0:c r="A49" s="19"/>
      <ns0:c r="B49" s="19"/>
      <ns0:c r="C49" s="19"/>
      <ns0:c r="D49" s="6"/>
      <ns0:c r="E49" s="24"/>
      <ns0:c r="F49" s="15" t="str">
        <ns0:f>IF(C49="","",IF(OR(C49="В01",C49="Г01",C49="П01"),"мин.","шт."))</ns0:f>
      </ns0:c>
      <ns0:c r="G49" s="16" t="str">
        <ns0:f>IF(C49="","",INDEX('Контрольный лист'!$E$9:$E$20,MATCH(C49,'Контрольный лист'!$A$9:$A$20,0)))</ns0:f>
      </ns0:c>
      <ns0:c r="H49" s="16" t="str">
        <ns0:f>IF(OR(B49="",C49="",E49=""),"",ROUND(E49*G49/IF(F49="мин.",60,1),2))</ns0:f>
      </ns0:c>
      <ns0:c r="I49" s="5"/>
      <ns0:c r="J49" s="5"/>
      <ns0:c r="K49" s="5"/>
      <ns0:c r="L49" s="15" t="str">
        <ns0:f>IF(COUNTA(A49:E49,I49:K49)=0,"",IF(OR(A49="",B49="",C49="",NOT(ISNUMBER(D49)),NOT(ISNUMBER(E49)),E49&lt;=0,MOD(E49,1)&lt;&gt;0,I49="",J49=""),"Заполнить данные",IF(COUNTIFS($A$5:$A$204,A49,$B$5:$B$204,B49,$C$5:$C$204,C49)&gt;1,"Повтор позиции",IF(OR('Контрольный лист'!$C$4="",'Контрольный лист'!$F$4=""),"Заполнить данные",IF(OR(D49&lt;'Контрольный лист'!$C$4,D49&gt;'Контрольный лист'!$F$4),"Вне периода","")))))</ns0:f>
      </ns0:c>
    </ns0:row>
    <ns0:row r="50" ht="25" customHeight="1">
      <ns0:c r="A50" s="19"/>
      <ns0:c r="B50" s="19"/>
      <ns0:c r="C50" s="19"/>
      <ns0:c r="D50" s="6"/>
      <ns0:c r="E50" s="24"/>
      <ns0:c r="F50" s="15" t="str">
        <ns0:f>IF(C50="","",IF(OR(C50="В01",C50="Г01",C50="П01"),"мин.","шт."))</ns0:f>
      </ns0:c>
      <ns0:c r="G50" s="16" t="str">
        <ns0:f>IF(C50="","",INDEX('Контрольный лист'!$E$9:$E$20,MATCH(C50,'Контрольный лист'!$A$9:$A$20,0)))</ns0:f>
      </ns0:c>
      <ns0:c r="H50" s="16" t="str">
        <ns0:f>IF(OR(B50="",C50="",E50=""),"",ROUND(E50*G50/IF(F50="мин.",60,1),2))</ns0:f>
      </ns0:c>
      <ns0:c r="I50" s="5"/>
      <ns0:c r="J50" s="5"/>
      <ns0:c r="K50" s="5"/>
      <ns0:c r="L50" s="15" t="str">
        <ns0:f>IF(COUNTA(A50:E50,I50:K50)=0,"",IF(OR(A50="",B50="",C50="",NOT(ISNUMBER(D50)),NOT(ISNUMBER(E50)),E50&lt;=0,MOD(E50,1)&lt;&gt;0,I50="",J50=""),"Заполнить данные",IF(COUNTIFS($A$5:$A$204,A50,$B$5:$B$204,B50,$C$5:$C$204,C50)&gt;1,"Повтор позиции",IF(OR('Контрольный лист'!$C$4="",'Контрольный лист'!$F$4=""),"Заполнить данные",IF(OR(D50&lt;'Контрольный лист'!$C$4,D50&gt;'Контрольный лист'!$F$4),"Вне периода","")))))</ns0:f>
      </ns0:c>
    </ns0:row>
    <ns0:row r="51" ht="25" customHeight="1">
      <ns0:c r="A51" s="19"/>
      <ns0:c r="B51" s="19"/>
      <ns0:c r="C51" s="19"/>
      <ns0:c r="D51" s="6"/>
      <ns0:c r="E51" s="24"/>
      <ns0:c r="F51" s="15" t="str">
        <ns0:f>IF(C51="","",IF(OR(C51="В01",C51="Г01",C51="П01"),"мин.","шт."))</ns0:f>
      </ns0:c>
      <ns0:c r="G51" s="16" t="str">
        <ns0:f>IF(C51="","",INDEX('Контрольный лист'!$E$9:$E$20,MATCH(C51,'Контрольный лист'!$A$9:$A$20,0)))</ns0:f>
      </ns0:c>
      <ns0:c r="H51" s="16" t="str">
        <ns0:f>IF(OR(B51="",C51="",E51=""),"",ROUND(E51*G51/IF(F51="мин.",60,1),2))</ns0:f>
      </ns0:c>
      <ns0:c r="I51" s="5"/>
      <ns0:c r="J51" s="5"/>
      <ns0:c r="K51" s="5"/>
      <ns0:c r="L51" s="15" t="str">
        <ns0:f>IF(COUNTA(A51:E51,I51:K51)=0,"",IF(OR(A51="",B51="",C51="",NOT(ISNUMBER(D51)),NOT(ISNUMBER(E51)),E51&lt;=0,MOD(E51,1)&lt;&gt;0,I51="",J51=""),"Заполнить данные",IF(COUNTIFS($A$5:$A$204,A51,$B$5:$B$204,B51,$C$5:$C$204,C51)&gt;1,"Повтор позиции",IF(OR('Контрольный лист'!$C$4="",'Контрольный лист'!$F$4=""),"Заполнить данные",IF(OR(D51&lt;'Контрольный лист'!$C$4,D51&gt;'Контрольный лист'!$F$4),"Вне периода","")))))</ns0:f>
      </ns0:c>
    </ns0:row>
    <ns0:row r="52" ht="25" customHeight="1">
      <ns0:c r="A52" s="19"/>
      <ns0:c r="B52" s="19"/>
      <ns0:c r="C52" s="19"/>
      <ns0:c r="D52" s="6"/>
      <ns0:c r="E52" s="24"/>
      <ns0:c r="F52" s="15" t="str">
        <ns0:f>IF(C52="","",IF(OR(C52="В01",C52="Г01",C52="П01"),"мин.","шт."))</ns0:f>
      </ns0:c>
      <ns0:c r="G52" s="16" t="str">
        <ns0:f>IF(C52="","",INDEX('Контрольный лист'!$E$9:$E$20,MATCH(C52,'Контрольный лист'!$A$9:$A$20,0)))</ns0:f>
      </ns0:c>
      <ns0:c r="H52" s="16" t="str">
        <ns0:f>IF(OR(B52="",C52="",E52=""),"",ROUND(E52*G52/IF(F52="мин.",60,1),2))</ns0:f>
      </ns0:c>
      <ns0:c r="I52" s="5"/>
      <ns0:c r="J52" s="5"/>
      <ns0:c r="K52" s="5"/>
      <ns0:c r="L52" s="15" t="str">
        <ns0:f>IF(COUNTA(A52:E52,I52:K52)=0,"",IF(OR(A52="",B52="",C52="",NOT(ISNUMBER(D52)),NOT(ISNUMBER(E52)),E52&lt;=0,MOD(E52,1)&lt;&gt;0,I52="",J52=""),"Заполнить данные",IF(COUNTIFS($A$5:$A$204,A52,$B$5:$B$204,B52,$C$5:$C$204,C52)&gt;1,"Повтор позиции",IF(OR('Контрольный лист'!$C$4="",'Контрольный лист'!$F$4=""),"Заполнить данные",IF(OR(D52&lt;'Контрольный лист'!$C$4,D52&gt;'Контрольный лист'!$F$4),"Вне периода","")))))</ns0:f>
      </ns0:c>
    </ns0:row>
    <ns0:row r="53" ht="25" customHeight="1">
      <ns0:c r="A53" s="19"/>
      <ns0:c r="B53" s="19"/>
      <ns0:c r="C53" s="19"/>
      <ns0:c r="D53" s="6"/>
      <ns0:c r="E53" s="24"/>
      <ns0:c r="F53" s="15" t="str">
        <ns0:f>IF(C53="","",IF(OR(C53="В01",C53="Г01",C53="П01"),"мин.","шт."))</ns0:f>
      </ns0:c>
      <ns0:c r="G53" s="16" t="str">
        <ns0:f>IF(C53="","",INDEX('Контрольный лист'!$E$9:$E$20,MATCH(C53,'Контрольный лист'!$A$9:$A$20,0)))</ns0:f>
      </ns0:c>
      <ns0:c r="H53" s="16" t="str">
        <ns0:f>IF(OR(B53="",C53="",E53=""),"",ROUND(E53*G53/IF(F53="мин.",60,1),2))</ns0:f>
      </ns0:c>
      <ns0:c r="I53" s="5"/>
      <ns0:c r="J53" s="5"/>
      <ns0:c r="K53" s="5"/>
      <ns0:c r="L53" s="15" t="str">
        <ns0:f>IF(COUNTA(A53:E53,I53:K53)=0,"",IF(OR(A53="",B53="",C53="",NOT(ISNUMBER(D53)),NOT(ISNUMBER(E53)),E53&lt;=0,MOD(E53,1)&lt;&gt;0,I53="",J53=""),"Заполнить данные",IF(COUNTIFS($A$5:$A$204,A53,$B$5:$B$204,B53,$C$5:$C$204,C53)&gt;1,"Повтор позиции",IF(OR('Контрольный лист'!$C$4="",'Контрольный лист'!$F$4=""),"Заполнить данные",IF(OR(D53&lt;'Контрольный лист'!$C$4,D53&gt;'Контрольный лист'!$F$4),"Вне периода","")))))</ns0:f>
      </ns0:c>
    </ns0:row>
    <ns0:row r="54" ht="25" customHeight="1">
      <ns0:c r="A54" s="19"/>
      <ns0:c r="B54" s="19"/>
      <ns0:c r="C54" s="19"/>
      <ns0:c r="D54" s="6"/>
      <ns0:c r="E54" s="24"/>
      <ns0:c r="F54" s="15" t="str">
        <ns0:f>IF(C54="","",IF(OR(C54="В01",C54="Г01",C54="П01"),"мин.","шт."))</ns0:f>
      </ns0:c>
      <ns0:c r="G54" s="16" t="str">
        <ns0:f>IF(C54="","",INDEX('Контрольный лист'!$E$9:$E$20,MATCH(C54,'Контрольный лист'!$A$9:$A$20,0)))</ns0:f>
      </ns0:c>
      <ns0:c r="H54" s="16" t="str">
        <ns0:f>IF(OR(B54="",C54="",E54=""),"",ROUND(E54*G54/IF(F54="мин.",60,1),2))</ns0:f>
      </ns0:c>
      <ns0:c r="I54" s="5"/>
      <ns0:c r="J54" s="5"/>
      <ns0:c r="K54" s="5"/>
      <ns0:c r="L54" s="15" t="str">
        <ns0:f>IF(COUNTA(A54:E54,I54:K54)=0,"",IF(OR(A54="",B54="",C54="",NOT(ISNUMBER(D54)),NOT(ISNUMBER(E54)),E54&lt;=0,MOD(E54,1)&lt;&gt;0,I54="",J54=""),"Заполнить данные",IF(COUNTIFS($A$5:$A$204,A54,$B$5:$B$204,B54,$C$5:$C$204,C54)&gt;1,"Повтор позиции",IF(OR('Контрольный лист'!$C$4="",'Контрольный лист'!$F$4=""),"Заполнить данные",IF(OR(D54&lt;'Контрольный лист'!$C$4,D54&gt;'Контрольный лист'!$F$4),"Вне периода","")))))</ns0:f>
      </ns0:c>
    </ns0:row>
    <ns0:row r="55" ht="25" customHeight="1">
      <ns0:c r="A55" s="19"/>
      <ns0:c r="B55" s="19"/>
      <ns0:c r="C55" s="19"/>
      <ns0:c r="D55" s="6"/>
      <ns0:c r="E55" s="24"/>
      <ns0:c r="F55" s="15" t="str">
        <ns0:f>IF(C55="","",IF(OR(C55="В01",C55="Г01",C55="П01"),"мин.","шт."))</ns0:f>
      </ns0:c>
      <ns0:c r="G55" s="16" t="str">
        <ns0:f>IF(C55="","",INDEX('Контрольный лист'!$E$9:$E$20,MATCH(C55,'Контрольный лист'!$A$9:$A$20,0)))</ns0:f>
      </ns0:c>
      <ns0:c r="H55" s="16" t="str">
        <ns0:f>IF(OR(B55="",C55="",E55=""),"",ROUND(E55*G55/IF(F55="мин.",60,1),2))</ns0:f>
      </ns0:c>
      <ns0:c r="I55" s="5"/>
      <ns0:c r="J55" s="5"/>
      <ns0:c r="K55" s="5"/>
      <ns0:c r="L55" s="15" t="str">
        <ns0:f>IF(COUNTA(A55:E55,I55:K55)=0,"",IF(OR(A55="",B55="",C55="",NOT(ISNUMBER(D55)),NOT(ISNUMBER(E55)),E55&lt;=0,MOD(E55,1)&lt;&gt;0,I55="",J55=""),"Заполнить данные",IF(COUNTIFS($A$5:$A$204,A55,$B$5:$B$204,B55,$C$5:$C$204,C55)&gt;1,"Повтор позиции",IF(OR('Контрольный лист'!$C$4="",'Контрольный лист'!$F$4=""),"Заполнить данные",IF(OR(D55&lt;'Контрольный лист'!$C$4,D55&gt;'Контрольный лист'!$F$4),"Вне периода","")))))</ns0:f>
      </ns0:c>
    </ns0:row>
    <ns0:row r="56" ht="25" customHeight="1">
      <ns0:c r="A56" s="19"/>
      <ns0:c r="B56" s="19"/>
      <ns0:c r="C56" s="19"/>
      <ns0:c r="D56" s="6"/>
      <ns0:c r="E56" s="24"/>
      <ns0:c r="F56" s="15" t="str">
        <ns0:f>IF(C56="","",IF(OR(C56="В01",C56="Г01",C56="П01"),"мин.","шт."))</ns0:f>
      </ns0:c>
      <ns0:c r="G56" s="16" t="str">
        <ns0:f>IF(C56="","",INDEX('Контрольный лист'!$E$9:$E$20,MATCH(C56,'Контрольный лист'!$A$9:$A$20,0)))</ns0:f>
      </ns0:c>
      <ns0:c r="H56" s="16" t="str">
        <ns0:f>IF(OR(B56="",C56="",E56=""),"",ROUND(E56*G56/IF(F56="мин.",60,1),2))</ns0:f>
      </ns0:c>
      <ns0:c r="I56" s="5"/>
      <ns0:c r="J56" s="5"/>
      <ns0:c r="K56" s="5"/>
      <ns0:c r="L56" s="15" t="str">
        <ns0:f>IF(COUNTA(A56:E56,I56:K56)=0,"",IF(OR(A56="",B56="",C56="",NOT(ISNUMBER(D56)),NOT(ISNUMBER(E56)),E56&lt;=0,MOD(E56,1)&lt;&gt;0,I56="",J56=""),"Заполнить данные",IF(COUNTIFS($A$5:$A$204,A56,$B$5:$B$204,B56,$C$5:$C$204,C56)&gt;1,"Повтор позиции",IF(OR('Контрольный лист'!$C$4="",'Контрольный лист'!$F$4=""),"Заполнить данные",IF(OR(D56&lt;'Контрольный лист'!$C$4,D56&gt;'Контрольный лист'!$F$4),"Вне периода","")))))</ns0:f>
      </ns0:c>
    </ns0:row>
    <ns0:row r="57" ht="25" customHeight="1">
      <ns0:c r="A57" s="19"/>
      <ns0:c r="B57" s="19"/>
      <ns0:c r="C57" s="19"/>
      <ns0:c r="D57" s="6"/>
      <ns0:c r="E57" s="24"/>
      <ns0:c r="F57" s="15" t="str">
        <ns0:f>IF(C57="","",IF(OR(C57="В01",C57="Г01",C57="П01"),"мин.","шт."))</ns0:f>
      </ns0:c>
      <ns0:c r="G57" s="16" t="str">
        <ns0:f>IF(C57="","",INDEX('Контрольный лист'!$E$9:$E$20,MATCH(C57,'Контрольный лист'!$A$9:$A$20,0)))</ns0:f>
      </ns0:c>
      <ns0:c r="H57" s="16" t="str">
        <ns0:f>IF(OR(B57="",C57="",E57=""),"",ROUND(E57*G57/IF(F57="мин.",60,1),2))</ns0:f>
      </ns0:c>
      <ns0:c r="I57" s="5"/>
      <ns0:c r="J57" s="5"/>
      <ns0:c r="K57" s="5"/>
      <ns0:c r="L57" s="15" t="str">
        <ns0:f>IF(COUNTA(A57:E57,I57:K57)=0,"",IF(OR(A57="",B57="",C57="",NOT(ISNUMBER(D57)),NOT(ISNUMBER(E57)),E57&lt;=0,MOD(E57,1)&lt;&gt;0,I57="",J57=""),"Заполнить данные",IF(COUNTIFS($A$5:$A$204,A57,$B$5:$B$204,B57,$C$5:$C$204,C57)&gt;1,"Повтор позиции",IF(OR('Контрольный лист'!$C$4="",'Контрольный лист'!$F$4=""),"Заполнить данные",IF(OR(D57&lt;'Контрольный лист'!$C$4,D57&gt;'Контрольный лист'!$F$4),"Вне периода","")))))</ns0:f>
      </ns0:c>
    </ns0:row>
    <ns0:row r="58" ht="25" customHeight="1">
      <ns0:c r="A58" s="19"/>
      <ns0:c r="B58" s="19"/>
      <ns0:c r="C58" s="19"/>
      <ns0:c r="D58" s="6"/>
      <ns0:c r="E58" s="24"/>
      <ns0:c r="F58" s="15" t="str">
        <ns0:f>IF(C58="","",IF(OR(C58="В01",C58="Г01",C58="П01"),"мин.","шт."))</ns0:f>
      </ns0:c>
      <ns0:c r="G58" s="16" t="str">
        <ns0:f>IF(C58="","",INDEX('Контрольный лист'!$E$9:$E$20,MATCH(C58,'Контрольный лист'!$A$9:$A$20,0)))</ns0:f>
      </ns0:c>
      <ns0:c r="H58" s="16" t="str">
        <ns0:f>IF(OR(B58="",C58="",E58=""),"",ROUND(E58*G58/IF(F58="мин.",60,1),2))</ns0:f>
      </ns0:c>
      <ns0:c r="I58" s="5"/>
      <ns0:c r="J58" s="5"/>
      <ns0:c r="K58" s="5"/>
      <ns0:c r="L58" s="15" t="str">
        <ns0:f>IF(COUNTA(A58:E58,I58:K58)=0,"",IF(OR(A58="",B58="",C58="",NOT(ISNUMBER(D58)),NOT(ISNUMBER(E58)),E58&lt;=0,MOD(E58,1)&lt;&gt;0,I58="",J58=""),"Заполнить данные",IF(COUNTIFS($A$5:$A$204,A58,$B$5:$B$204,B58,$C$5:$C$204,C58)&gt;1,"Повтор позиции",IF(OR('Контрольный лист'!$C$4="",'Контрольный лист'!$F$4=""),"Заполнить данные",IF(OR(D58&lt;'Контрольный лист'!$C$4,D58&gt;'Контрольный лист'!$F$4),"Вне периода","")))))</ns0:f>
      </ns0:c>
    </ns0:row>
    <ns0:row r="59" ht="25" customHeight="1">
      <ns0:c r="A59" s="19"/>
      <ns0:c r="B59" s="19"/>
      <ns0:c r="C59" s="19"/>
      <ns0:c r="D59" s="6"/>
      <ns0:c r="E59" s="24"/>
      <ns0:c r="F59" s="15" t="str">
        <ns0:f>IF(C59="","",IF(OR(C59="В01",C59="Г01",C59="П01"),"мин.","шт."))</ns0:f>
      </ns0:c>
      <ns0:c r="G59" s="16" t="str">
        <ns0:f>IF(C59="","",INDEX('Контрольный лист'!$E$9:$E$20,MATCH(C59,'Контрольный лист'!$A$9:$A$20,0)))</ns0:f>
      </ns0:c>
      <ns0:c r="H59" s="16" t="str">
        <ns0:f>IF(OR(B59="",C59="",E59=""),"",ROUND(E59*G59/IF(F59="мин.",60,1),2))</ns0:f>
      </ns0:c>
      <ns0:c r="I59" s="5"/>
      <ns0:c r="J59" s="5"/>
      <ns0:c r="K59" s="5"/>
      <ns0:c r="L59" s="15" t="str">
        <ns0:f>IF(COUNTA(A59:E59,I59:K59)=0,"",IF(OR(A59="",B59="",C59="",NOT(ISNUMBER(D59)),NOT(ISNUMBER(E59)),E59&lt;=0,MOD(E59,1)&lt;&gt;0,I59="",J59=""),"Заполнить данные",IF(COUNTIFS($A$5:$A$204,A59,$B$5:$B$204,B59,$C$5:$C$204,C59)&gt;1,"Повтор позиции",IF(OR('Контрольный лист'!$C$4="",'Контрольный лист'!$F$4=""),"Заполнить данные",IF(OR(D59&lt;'Контрольный лист'!$C$4,D59&gt;'Контрольный лист'!$F$4),"Вне периода","")))))</ns0:f>
      </ns0:c>
    </ns0:row>
    <ns0:row r="60" ht="25" customHeight="1">
      <ns0:c r="A60" s="19"/>
      <ns0:c r="B60" s="19"/>
      <ns0:c r="C60" s="19"/>
      <ns0:c r="D60" s="6"/>
      <ns0:c r="E60" s="24"/>
      <ns0:c r="F60" s="15" t="str">
        <ns0:f>IF(C60="","",IF(OR(C60="В01",C60="Г01",C60="П01"),"мин.","шт."))</ns0:f>
      </ns0:c>
      <ns0:c r="G60" s="16" t="str">
        <ns0:f>IF(C60="","",INDEX('Контрольный лист'!$E$9:$E$20,MATCH(C60,'Контрольный лист'!$A$9:$A$20,0)))</ns0:f>
      </ns0:c>
      <ns0:c r="H60" s="16" t="str">
        <ns0:f>IF(OR(B60="",C60="",E60=""),"",ROUND(E60*G60/IF(F60="мин.",60,1),2))</ns0:f>
      </ns0:c>
      <ns0:c r="I60" s="5"/>
      <ns0:c r="J60" s="5"/>
      <ns0:c r="K60" s="5"/>
      <ns0:c r="L60" s="15" t="str">
        <ns0:f>IF(COUNTA(A60:E60,I60:K60)=0,"",IF(OR(A60="",B60="",C60="",NOT(ISNUMBER(D60)),NOT(ISNUMBER(E60)),E60&lt;=0,MOD(E60,1)&lt;&gt;0,I60="",J60=""),"Заполнить данные",IF(COUNTIFS($A$5:$A$204,A60,$B$5:$B$204,B60,$C$5:$C$204,C60)&gt;1,"Повтор позиции",IF(OR('Контрольный лист'!$C$4="",'Контрольный лист'!$F$4=""),"Заполнить данные",IF(OR(D60&lt;'Контрольный лист'!$C$4,D60&gt;'Контрольный лист'!$F$4),"Вне периода","")))))</ns0:f>
      </ns0:c>
    </ns0:row>
    <ns0:row r="61" ht="25" customHeight="1">
      <ns0:c r="A61" s="19"/>
      <ns0:c r="B61" s="19"/>
      <ns0:c r="C61" s="19"/>
      <ns0:c r="D61" s="6"/>
      <ns0:c r="E61" s="24"/>
      <ns0:c r="F61" s="15" t="str">
        <ns0:f>IF(C61="","",IF(OR(C61="В01",C61="Г01",C61="П01"),"мин.","шт."))</ns0:f>
      </ns0:c>
      <ns0:c r="G61" s="16" t="str">
        <ns0:f>IF(C61="","",INDEX('Контрольный лист'!$E$9:$E$20,MATCH(C61,'Контрольный лист'!$A$9:$A$20,0)))</ns0:f>
      </ns0:c>
      <ns0:c r="H61" s="16" t="str">
        <ns0:f>IF(OR(B61="",C61="",E61=""),"",ROUND(E61*G61/IF(F61="мин.",60,1),2))</ns0:f>
      </ns0:c>
      <ns0:c r="I61" s="5"/>
      <ns0:c r="J61" s="5"/>
      <ns0:c r="K61" s="5"/>
      <ns0:c r="L61" s="15" t="str">
        <ns0:f>IF(COUNTA(A61:E61,I61:K61)=0,"",IF(OR(A61="",B61="",C61="",NOT(ISNUMBER(D61)),NOT(ISNUMBER(E61)),E61&lt;=0,MOD(E61,1)&lt;&gt;0,I61="",J61=""),"Заполнить данные",IF(COUNTIFS($A$5:$A$204,A61,$B$5:$B$204,B61,$C$5:$C$204,C61)&gt;1,"Повтор позиции",IF(OR('Контрольный лист'!$C$4="",'Контрольный лист'!$F$4=""),"Заполнить данные",IF(OR(D61&lt;'Контрольный лист'!$C$4,D61&gt;'Контрольный лист'!$F$4),"Вне периода","")))))</ns0:f>
      </ns0:c>
    </ns0:row>
    <ns0:row r="62" ht="25" customHeight="1">
      <ns0:c r="A62" s="19"/>
      <ns0:c r="B62" s="19"/>
      <ns0:c r="C62" s="19"/>
      <ns0:c r="D62" s="6"/>
      <ns0:c r="E62" s="24"/>
      <ns0:c r="F62" s="15" t="str">
        <ns0:f>IF(C62="","",IF(OR(C62="В01",C62="Г01",C62="П01"),"мин.","шт."))</ns0:f>
      </ns0:c>
      <ns0:c r="G62" s="16" t="str">
        <ns0:f>IF(C62="","",INDEX('Контрольный лист'!$E$9:$E$20,MATCH(C62,'Контрольный лист'!$A$9:$A$20,0)))</ns0:f>
      </ns0:c>
      <ns0:c r="H62" s="16" t="str">
        <ns0:f>IF(OR(B62="",C62="",E62=""),"",ROUND(E62*G62/IF(F62="мин.",60,1),2))</ns0:f>
      </ns0:c>
      <ns0:c r="I62" s="5"/>
      <ns0:c r="J62" s="5"/>
      <ns0:c r="K62" s="5"/>
      <ns0:c r="L62" s="15" t="str">
        <ns0:f>IF(COUNTA(A62:E62,I62:K62)=0,"",IF(OR(A62="",B62="",C62="",NOT(ISNUMBER(D62)),NOT(ISNUMBER(E62)),E62&lt;=0,MOD(E62,1)&lt;&gt;0,I62="",J62=""),"Заполнить данные",IF(COUNTIFS($A$5:$A$204,A62,$B$5:$B$204,B62,$C$5:$C$204,C62)&gt;1,"Повтор позиции",IF(OR('Контрольный лист'!$C$4="",'Контрольный лист'!$F$4=""),"Заполнить данные",IF(OR(D62&lt;'Контрольный лист'!$C$4,D62&gt;'Контрольный лист'!$F$4),"Вне периода","")))))</ns0:f>
      </ns0:c>
    </ns0:row>
    <ns0:row r="63" ht="25" customHeight="1">
      <ns0:c r="A63" s="19"/>
      <ns0:c r="B63" s="19"/>
      <ns0:c r="C63" s="19"/>
      <ns0:c r="D63" s="6"/>
      <ns0:c r="E63" s="24"/>
      <ns0:c r="F63" s="15" t="str">
        <ns0:f>IF(C63="","",IF(OR(C63="В01",C63="Г01",C63="П01"),"мин.","шт."))</ns0:f>
      </ns0:c>
      <ns0:c r="G63" s="16" t="str">
        <ns0:f>IF(C63="","",INDEX('Контрольный лист'!$E$9:$E$20,MATCH(C63,'Контрольный лист'!$A$9:$A$20,0)))</ns0:f>
      </ns0:c>
      <ns0:c r="H63" s="16" t="str">
        <ns0:f>IF(OR(B63="",C63="",E63=""),"",ROUND(E63*G63/IF(F63="мин.",60,1),2))</ns0:f>
      </ns0:c>
      <ns0:c r="I63" s="5"/>
      <ns0:c r="J63" s="5"/>
      <ns0:c r="K63" s="5"/>
      <ns0:c r="L63" s="15" t="str">
        <ns0:f>IF(COUNTA(A63:E63,I63:K63)=0,"",IF(OR(A63="",B63="",C63="",NOT(ISNUMBER(D63)),NOT(ISNUMBER(E63)),E63&lt;=0,MOD(E63,1)&lt;&gt;0,I63="",J63=""),"Заполнить данные",IF(COUNTIFS($A$5:$A$204,A63,$B$5:$B$204,B63,$C$5:$C$204,C63)&gt;1,"Повтор позиции",IF(OR('Контрольный лист'!$C$4="",'Контрольный лист'!$F$4=""),"Заполнить данные",IF(OR(D63&lt;'Контрольный лист'!$C$4,D63&gt;'Контрольный лист'!$F$4),"Вне периода","")))))</ns0:f>
      </ns0:c>
    </ns0:row>
    <ns0:row r="64" ht="25" customHeight="1">
      <ns0:c r="A64" s="19"/>
      <ns0:c r="B64" s="19"/>
      <ns0:c r="C64" s="19"/>
      <ns0:c r="D64" s="6"/>
      <ns0:c r="E64" s="24"/>
      <ns0:c r="F64" s="15" t="str">
        <ns0:f>IF(C64="","",IF(OR(C64="В01",C64="Г01",C64="П01"),"мин.","шт."))</ns0:f>
      </ns0:c>
      <ns0:c r="G64" s="16" t="str">
        <ns0:f>IF(C64="","",INDEX('Контрольный лист'!$E$9:$E$20,MATCH(C64,'Контрольный лист'!$A$9:$A$20,0)))</ns0:f>
      </ns0:c>
      <ns0:c r="H64" s="16" t="str">
        <ns0:f>IF(OR(B64="",C64="",E64=""),"",ROUND(E64*G64/IF(F64="мин.",60,1),2))</ns0:f>
      </ns0:c>
      <ns0:c r="I64" s="5"/>
      <ns0:c r="J64" s="5"/>
      <ns0:c r="K64" s="5"/>
      <ns0:c r="L64" s="15" t="str">
        <ns0:f>IF(COUNTA(A64:E64,I64:K64)=0,"",IF(OR(A64="",B64="",C64="",NOT(ISNUMBER(D64)),NOT(ISNUMBER(E64)),E64&lt;=0,MOD(E64,1)&lt;&gt;0,I64="",J64=""),"Заполнить данные",IF(COUNTIFS($A$5:$A$204,A64,$B$5:$B$204,B64,$C$5:$C$204,C64)&gt;1,"Повтор позиции",IF(OR('Контрольный лист'!$C$4="",'Контрольный лист'!$F$4=""),"Заполнить данные",IF(OR(D64&lt;'Контрольный лист'!$C$4,D64&gt;'Контрольный лист'!$F$4),"Вне периода","")))))</ns0:f>
      </ns0:c>
    </ns0:row>
    <ns0:row r="65" ht="25" customHeight="1">
      <ns0:c r="A65" s="19"/>
      <ns0:c r="B65" s="19"/>
      <ns0:c r="C65" s="19"/>
      <ns0:c r="D65" s="6"/>
      <ns0:c r="E65" s="24"/>
      <ns0:c r="F65" s="15" t="str">
        <ns0:f>IF(C65="","",IF(OR(C65="В01",C65="Г01",C65="П01"),"мин.","шт."))</ns0:f>
      </ns0:c>
      <ns0:c r="G65" s="16" t="str">
        <ns0:f>IF(C65="","",INDEX('Контрольный лист'!$E$9:$E$20,MATCH(C65,'Контрольный лист'!$A$9:$A$20,0)))</ns0:f>
      </ns0:c>
      <ns0:c r="H65" s="16" t="str">
        <ns0:f>IF(OR(B65="",C65="",E65=""),"",ROUND(E65*G65/IF(F65="мин.",60,1),2))</ns0:f>
      </ns0:c>
      <ns0:c r="I65" s="5"/>
      <ns0:c r="J65" s="5"/>
      <ns0:c r="K65" s="5"/>
      <ns0:c r="L65" s="15" t="str">
        <ns0:f>IF(COUNTA(A65:E65,I65:K65)=0,"",IF(OR(A65="",B65="",C65="",NOT(ISNUMBER(D65)),NOT(ISNUMBER(E65)),E65&lt;=0,MOD(E65,1)&lt;&gt;0,I65="",J65=""),"Заполнить данные",IF(COUNTIFS($A$5:$A$204,A65,$B$5:$B$204,B65,$C$5:$C$204,C65)&gt;1,"Повтор позиции",IF(OR('Контрольный лист'!$C$4="",'Контрольный лист'!$F$4=""),"Заполнить данные",IF(OR(D65&lt;'Контрольный лист'!$C$4,D65&gt;'Контрольный лист'!$F$4),"Вне периода","")))))</ns0:f>
      </ns0:c>
    </ns0:row>
    <ns0:row r="66" ht="25" customHeight="1">
      <ns0:c r="A66" s="19"/>
      <ns0:c r="B66" s="19"/>
      <ns0:c r="C66" s="19"/>
      <ns0:c r="D66" s="6"/>
      <ns0:c r="E66" s="24"/>
      <ns0:c r="F66" s="15" t="str">
        <ns0:f>IF(C66="","",IF(OR(C66="В01",C66="Г01",C66="П01"),"мин.","шт."))</ns0:f>
      </ns0:c>
      <ns0:c r="G66" s="16" t="str">
        <ns0:f>IF(C66="","",INDEX('Контрольный лист'!$E$9:$E$20,MATCH(C66,'Контрольный лист'!$A$9:$A$20,0)))</ns0:f>
      </ns0:c>
      <ns0:c r="H66" s="16" t="str">
        <ns0:f>IF(OR(B66="",C66="",E66=""),"",ROUND(E66*G66/IF(F66="мин.",60,1),2))</ns0:f>
      </ns0:c>
      <ns0:c r="I66" s="5"/>
      <ns0:c r="J66" s="5"/>
      <ns0:c r="K66" s="5"/>
      <ns0:c r="L66" s="15" t="str">
        <ns0:f>IF(COUNTA(A66:E66,I66:K66)=0,"",IF(OR(A66="",B66="",C66="",NOT(ISNUMBER(D66)),NOT(ISNUMBER(E66)),E66&lt;=0,MOD(E66,1)&lt;&gt;0,I66="",J66=""),"Заполнить данные",IF(COUNTIFS($A$5:$A$204,A66,$B$5:$B$204,B66,$C$5:$C$204,C66)&gt;1,"Повтор позиции",IF(OR('Контрольный лист'!$C$4="",'Контрольный лист'!$F$4=""),"Заполнить данные",IF(OR(D66&lt;'Контрольный лист'!$C$4,D66&gt;'Контрольный лист'!$F$4),"Вне периода","")))))</ns0:f>
      </ns0:c>
    </ns0:row>
    <ns0:row r="67" ht="25" customHeight="1">
      <ns0:c r="A67" s="19"/>
      <ns0:c r="B67" s="19"/>
      <ns0:c r="C67" s="19"/>
      <ns0:c r="D67" s="6"/>
      <ns0:c r="E67" s="24"/>
      <ns0:c r="F67" s="15" t="str">
        <ns0:f>IF(C67="","",IF(OR(C67="В01",C67="Г01",C67="П01"),"мин.","шт."))</ns0:f>
      </ns0:c>
      <ns0:c r="G67" s="16" t="str">
        <ns0:f>IF(C67="","",INDEX('Контрольный лист'!$E$9:$E$20,MATCH(C67,'Контрольный лист'!$A$9:$A$20,0)))</ns0:f>
      </ns0:c>
      <ns0:c r="H67" s="16" t="str">
        <ns0:f>IF(OR(B67="",C67="",E67=""),"",ROUND(E67*G67/IF(F67="мин.",60,1),2))</ns0:f>
      </ns0:c>
      <ns0:c r="I67" s="5"/>
      <ns0:c r="J67" s="5"/>
      <ns0:c r="K67" s="5"/>
      <ns0:c r="L67" s="15" t="str">
        <ns0:f>IF(COUNTA(A67:E67,I67:K67)=0,"",IF(OR(A67="",B67="",C67="",NOT(ISNUMBER(D67)),NOT(ISNUMBER(E67)),E67&lt;=0,MOD(E67,1)&lt;&gt;0,I67="",J67=""),"Заполнить данные",IF(COUNTIFS($A$5:$A$204,A67,$B$5:$B$204,B67,$C$5:$C$204,C67)&gt;1,"Повтор позиции",IF(OR('Контрольный лист'!$C$4="",'Контрольный лист'!$F$4=""),"Заполнить данные",IF(OR(D67&lt;'Контрольный лист'!$C$4,D67&gt;'Контрольный лист'!$F$4),"Вне периода","")))))</ns0:f>
      </ns0:c>
    </ns0:row>
    <ns0:row r="68" ht="25" customHeight="1">
      <ns0:c r="A68" s="19"/>
      <ns0:c r="B68" s="19"/>
      <ns0:c r="C68" s="19"/>
      <ns0:c r="D68" s="6"/>
      <ns0:c r="E68" s="24"/>
      <ns0:c r="F68" s="15" t="str">
        <ns0:f>IF(C68="","",IF(OR(C68="В01",C68="Г01",C68="П01"),"мин.","шт."))</ns0:f>
      </ns0:c>
      <ns0:c r="G68" s="16" t="str">
        <ns0:f>IF(C68="","",INDEX('Контрольный лист'!$E$9:$E$20,MATCH(C68,'Контрольный лист'!$A$9:$A$20,0)))</ns0:f>
      </ns0:c>
      <ns0:c r="H68" s="16" t="str">
        <ns0:f>IF(OR(B68="",C68="",E68=""),"",ROUND(E68*G68/IF(F68="мин.",60,1),2))</ns0:f>
      </ns0:c>
      <ns0:c r="I68" s="5"/>
      <ns0:c r="J68" s="5"/>
      <ns0:c r="K68" s="5"/>
      <ns0:c r="L68" s="15" t="str">
        <ns0:f>IF(COUNTA(A68:E68,I68:K68)=0,"",IF(OR(A68="",B68="",C68="",NOT(ISNUMBER(D68)),NOT(ISNUMBER(E68)),E68&lt;=0,MOD(E68,1)&lt;&gt;0,I68="",J68=""),"Заполнить данные",IF(COUNTIFS($A$5:$A$204,A68,$B$5:$B$204,B68,$C$5:$C$204,C68)&gt;1,"Повтор позиции",IF(OR('Контрольный лист'!$C$4="",'Контрольный лист'!$F$4=""),"Заполнить данные",IF(OR(D68&lt;'Контрольный лист'!$C$4,D68&gt;'Контрольный лист'!$F$4),"Вне периода","")))))</ns0:f>
      </ns0:c>
    </ns0:row>
    <ns0:row r="69" ht="25" customHeight="1">
      <ns0:c r="A69" s="19"/>
      <ns0:c r="B69" s="19"/>
      <ns0:c r="C69" s="19"/>
      <ns0:c r="D69" s="6"/>
      <ns0:c r="E69" s="24"/>
      <ns0:c r="F69" s="15" t="str">
        <ns0:f>IF(C69="","",IF(OR(C69="В01",C69="Г01",C69="П01"),"мин.","шт."))</ns0:f>
      </ns0:c>
      <ns0:c r="G69" s="16" t="str">
        <ns0:f>IF(C69="","",INDEX('Контрольный лист'!$E$9:$E$20,MATCH(C69,'Контрольный лист'!$A$9:$A$20,0)))</ns0:f>
      </ns0:c>
      <ns0:c r="H69" s="16" t="str">
        <ns0:f>IF(OR(B69="",C69="",E69=""),"",ROUND(E69*G69/IF(F69="мин.",60,1),2))</ns0:f>
      </ns0:c>
      <ns0:c r="I69" s="5"/>
      <ns0:c r="J69" s="5"/>
      <ns0:c r="K69" s="5"/>
      <ns0:c r="L69" s="15" t="str">
        <ns0:f>IF(COUNTA(A69:E69,I69:K69)=0,"",IF(OR(A69="",B69="",C69="",NOT(ISNUMBER(D69)),NOT(ISNUMBER(E69)),E69&lt;=0,MOD(E69,1)&lt;&gt;0,I69="",J69=""),"Заполнить данные",IF(COUNTIFS($A$5:$A$204,A69,$B$5:$B$204,B69,$C$5:$C$204,C69)&gt;1,"Повтор позиции",IF(OR('Контрольный лист'!$C$4="",'Контрольный лист'!$F$4=""),"Заполнить данные",IF(OR(D69&lt;'Контрольный лист'!$C$4,D69&gt;'Контрольный лист'!$F$4),"Вне периода","")))))</ns0:f>
      </ns0:c>
    </ns0:row>
    <ns0:row r="70" ht="25" customHeight="1">
      <ns0:c r="A70" s="19"/>
      <ns0:c r="B70" s="19"/>
      <ns0:c r="C70" s="19"/>
      <ns0:c r="D70" s="6"/>
      <ns0:c r="E70" s="24"/>
      <ns0:c r="F70" s="15" t="str">
        <ns0:f>IF(C70="","",IF(OR(C70="В01",C70="Г01",C70="П01"),"мин.","шт."))</ns0:f>
      </ns0:c>
      <ns0:c r="G70" s="16" t="str">
        <ns0:f>IF(C70="","",INDEX('Контрольный лист'!$E$9:$E$20,MATCH(C70,'Контрольный лист'!$A$9:$A$20,0)))</ns0:f>
      </ns0:c>
      <ns0:c r="H70" s="16" t="str">
        <ns0:f>IF(OR(B70="",C70="",E70=""),"",ROUND(E70*G70/IF(F70="мин.",60,1),2))</ns0:f>
      </ns0:c>
      <ns0:c r="I70" s="5"/>
      <ns0:c r="J70" s="5"/>
      <ns0:c r="K70" s="5"/>
      <ns0:c r="L70" s="15" t="str">
        <ns0:f>IF(COUNTA(A70:E70,I70:K70)=0,"",IF(OR(A70="",B70="",C70="",NOT(ISNUMBER(D70)),NOT(ISNUMBER(E70)),E70&lt;=0,MOD(E70,1)&lt;&gt;0,I70="",J70=""),"Заполнить данные",IF(COUNTIFS($A$5:$A$204,A70,$B$5:$B$204,B70,$C$5:$C$204,C70)&gt;1,"Повтор позиции",IF(OR('Контрольный лист'!$C$4="",'Контрольный лист'!$F$4=""),"Заполнить данные",IF(OR(D70&lt;'Контрольный лист'!$C$4,D70&gt;'Контрольный лист'!$F$4),"Вне периода","")))))</ns0:f>
      </ns0:c>
    </ns0:row>
    <ns0:row r="71" ht="25" customHeight="1">
      <ns0:c r="A71" s="19"/>
      <ns0:c r="B71" s="19"/>
      <ns0:c r="C71" s="19"/>
      <ns0:c r="D71" s="6"/>
      <ns0:c r="E71" s="24"/>
      <ns0:c r="F71" s="15" t="str">
        <ns0:f>IF(C71="","",IF(OR(C71="В01",C71="Г01",C71="П01"),"мин.","шт."))</ns0:f>
      </ns0:c>
      <ns0:c r="G71" s="16" t="str">
        <ns0:f>IF(C71="","",INDEX('Контрольный лист'!$E$9:$E$20,MATCH(C71,'Контрольный лист'!$A$9:$A$20,0)))</ns0:f>
      </ns0:c>
      <ns0:c r="H71" s="16" t="str">
        <ns0:f>IF(OR(B71="",C71="",E71=""),"",ROUND(E71*G71/IF(F71="мин.",60,1),2))</ns0:f>
      </ns0:c>
      <ns0:c r="I71" s="5"/>
      <ns0:c r="J71" s="5"/>
      <ns0:c r="K71" s="5"/>
      <ns0:c r="L71" s="15" t="str">
        <ns0:f>IF(COUNTA(A71:E71,I71:K71)=0,"",IF(OR(A71="",B71="",C71="",NOT(ISNUMBER(D71)),NOT(ISNUMBER(E71)),E71&lt;=0,MOD(E71,1)&lt;&gt;0,I71="",J71=""),"Заполнить данные",IF(COUNTIFS($A$5:$A$204,A71,$B$5:$B$204,B71,$C$5:$C$204,C71)&gt;1,"Повтор позиции",IF(OR('Контрольный лист'!$C$4="",'Контрольный лист'!$F$4=""),"Заполнить данные",IF(OR(D71&lt;'Контрольный лист'!$C$4,D71&gt;'Контрольный лист'!$F$4),"Вне периода","")))))</ns0:f>
      </ns0:c>
    </ns0:row>
    <ns0:row r="72" ht="25" customHeight="1">
      <ns0:c r="A72" s="19"/>
      <ns0:c r="B72" s="19"/>
      <ns0:c r="C72" s="19"/>
      <ns0:c r="D72" s="6"/>
      <ns0:c r="E72" s="24"/>
      <ns0:c r="F72" s="15" t="str">
        <ns0:f>IF(C72="","",IF(OR(C72="В01",C72="Г01",C72="П01"),"мин.","шт."))</ns0:f>
      </ns0:c>
      <ns0:c r="G72" s="16" t="str">
        <ns0:f>IF(C72="","",INDEX('Контрольный лист'!$E$9:$E$20,MATCH(C72,'Контрольный лист'!$A$9:$A$20,0)))</ns0:f>
      </ns0:c>
      <ns0:c r="H72" s="16" t="str">
        <ns0:f>IF(OR(B72="",C72="",E72=""),"",ROUND(E72*G72/IF(F72="мин.",60,1),2))</ns0:f>
      </ns0:c>
      <ns0:c r="I72" s="5"/>
      <ns0:c r="J72" s="5"/>
      <ns0:c r="K72" s="5"/>
      <ns0:c r="L72" s="15" t="str">
        <ns0:f>IF(COUNTA(A72:E72,I72:K72)=0,"",IF(OR(A72="",B72="",C72="",NOT(ISNUMBER(D72)),NOT(ISNUMBER(E72)),E72&lt;=0,MOD(E72,1)&lt;&gt;0,I72="",J72=""),"Заполнить данные",IF(COUNTIFS($A$5:$A$204,A72,$B$5:$B$204,B72,$C$5:$C$204,C72)&gt;1,"Повтор позиции",IF(OR('Контрольный лист'!$C$4="",'Контрольный лист'!$F$4=""),"Заполнить данные",IF(OR(D72&lt;'Контрольный лист'!$C$4,D72&gt;'Контрольный лист'!$F$4),"Вне периода","")))))</ns0:f>
      </ns0:c>
    </ns0:row>
    <ns0:row r="73" ht="25" customHeight="1">
      <ns0:c r="A73" s="19"/>
      <ns0:c r="B73" s="19"/>
      <ns0:c r="C73" s="19"/>
      <ns0:c r="D73" s="6"/>
      <ns0:c r="E73" s="24"/>
      <ns0:c r="F73" s="15" t="str">
        <ns0:f>IF(C73="","",IF(OR(C73="В01",C73="Г01",C73="П01"),"мин.","шт."))</ns0:f>
      </ns0:c>
      <ns0:c r="G73" s="16" t="str">
        <ns0:f>IF(C73="","",INDEX('Контрольный лист'!$E$9:$E$20,MATCH(C73,'Контрольный лист'!$A$9:$A$20,0)))</ns0:f>
      </ns0:c>
      <ns0:c r="H73" s="16" t="str">
        <ns0:f>IF(OR(B73="",C73="",E73=""),"",ROUND(E73*G73/IF(F73="мин.",60,1),2))</ns0:f>
      </ns0:c>
      <ns0:c r="I73" s="5"/>
      <ns0:c r="J73" s="5"/>
      <ns0:c r="K73" s="5"/>
      <ns0:c r="L73" s="15" t="str">
        <ns0:f>IF(COUNTA(A73:E73,I73:K73)=0,"",IF(OR(A73="",B73="",C73="",NOT(ISNUMBER(D73)),NOT(ISNUMBER(E73)),E73&lt;=0,MOD(E73,1)&lt;&gt;0,I73="",J73=""),"Заполнить данные",IF(COUNTIFS($A$5:$A$204,A73,$B$5:$B$204,B73,$C$5:$C$204,C73)&gt;1,"Повтор позиции",IF(OR('Контрольный лист'!$C$4="",'Контрольный лист'!$F$4=""),"Заполнить данные",IF(OR(D73&lt;'Контрольный лист'!$C$4,D73&gt;'Контрольный лист'!$F$4),"Вне периода","")))))</ns0:f>
      </ns0:c>
    </ns0:row>
    <ns0:row r="74" ht="25" customHeight="1">
      <ns0:c r="A74" s="19"/>
      <ns0:c r="B74" s="19"/>
      <ns0:c r="C74" s="19"/>
      <ns0:c r="D74" s="6"/>
      <ns0:c r="E74" s="24"/>
      <ns0:c r="F74" s="15" t="str">
        <ns0:f>IF(C74="","",IF(OR(C74="В01",C74="Г01",C74="П01"),"мин.","шт."))</ns0:f>
      </ns0:c>
      <ns0:c r="G74" s="16" t="str">
        <ns0:f>IF(C74="","",INDEX('Контрольный лист'!$E$9:$E$20,MATCH(C74,'Контрольный лист'!$A$9:$A$20,0)))</ns0:f>
      </ns0:c>
      <ns0:c r="H74" s="16" t="str">
        <ns0:f>IF(OR(B74="",C74="",E74=""),"",ROUND(E74*G74/IF(F74="мин.",60,1),2))</ns0:f>
      </ns0:c>
      <ns0:c r="I74" s="5"/>
      <ns0:c r="J74" s="5"/>
      <ns0:c r="K74" s="5"/>
      <ns0:c r="L74" s="15" t="str">
        <ns0:f>IF(COUNTA(A74:E74,I74:K74)=0,"",IF(OR(A74="",B74="",C74="",NOT(ISNUMBER(D74)),NOT(ISNUMBER(E74)),E74&lt;=0,MOD(E74,1)&lt;&gt;0,I74="",J74=""),"Заполнить данные",IF(COUNTIFS($A$5:$A$204,A74,$B$5:$B$204,B74,$C$5:$C$204,C74)&gt;1,"Повтор позиции",IF(OR('Контрольный лист'!$C$4="",'Контрольный лист'!$F$4=""),"Заполнить данные",IF(OR(D74&lt;'Контрольный лист'!$C$4,D74&gt;'Контрольный лист'!$F$4),"Вне периода","")))))</ns0:f>
      </ns0:c>
    </ns0:row>
    <ns0:row r="75" ht="25" customHeight="1">
      <ns0:c r="A75" s="19"/>
      <ns0:c r="B75" s="19"/>
      <ns0:c r="C75" s="19"/>
      <ns0:c r="D75" s="6"/>
      <ns0:c r="E75" s="24"/>
      <ns0:c r="F75" s="15" t="str">
        <ns0:f>IF(C75="","",IF(OR(C75="В01",C75="Г01",C75="П01"),"мин.","шт."))</ns0:f>
      </ns0:c>
      <ns0:c r="G75" s="16" t="str">
        <ns0:f>IF(C75="","",INDEX('Контрольный лист'!$E$9:$E$20,MATCH(C75,'Контрольный лист'!$A$9:$A$20,0)))</ns0:f>
      </ns0:c>
      <ns0:c r="H75" s="16" t="str">
        <ns0:f>IF(OR(B75="",C75="",E75=""),"",ROUND(E75*G75/IF(F75="мин.",60,1),2))</ns0:f>
      </ns0:c>
      <ns0:c r="I75" s="5"/>
      <ns0:c r="J75" s="5"/>
      <ns0:c r="K75" s="5"/>
      <ns0:c r="L75" s="15" t="str">
        <ns0:f>IF(COUNTA(A75:E75,I75:K75)=0,"",IF(OR(A75="",B75="",C75="",NOT(ISNUMBER(D75)),NOT(ISNUMBER(E75)),E75&lt;=0,MOD(E75,1)&lt;&gt;0,I75="",J75=""),"Заполнить данные",IF(COUNTIFS($A$5:$A$204,A75,$B$5:$B$204,B75,$C$5:$C$204,C75)&gt;1,"Повтор позиции",IF(OR('Контрольный лист'!$C$4="",'Контрольный лист'!$F$4=""),"Заполнить данные",IF(OR(D75&lt;'Контрольный лист'!$C$4,D75&gt;'Контрольный лист'!$F$4),"Вне периода","")))))</ns0:f>
      </ns0:c>
    </ns0:row>
    <ns0:row r="76" ht="25" customHeight="1">
      <ns0:c r="A76" s="19"/>
      <ns0:c r="B76" s="19"/>
      <ns0:c r="C76" s="19"/>
      <ns0:c r="D76" s="6"/>
      <ns0:c r="E76" s="24"/>
      <ns0:c r="F76" s="15" t="str">
        <ns0:f>IF(C76="","",IF(OR(C76="В01",C76="Г01",C76="П01"),"мин.","шт."))</ns0:f>
      </ns0:c>
      <ns0:c r="G76" s="16" t="str">
        <ns0:f>IF(C76="","",INDEX('Контрольный лист'!$E$9:$E$20,MATCH(C76,'Контрольный лист'!$A$9:$A$20,0)))</ns0:f>
      </ns0:c>
      <ns0:c r="H76" s="16" t="str">
        <ns0:f>IF(OR(B76="",C76="",E76=""),"",ROUND(E76*G76/IF(F76="мин.",60,1),2))</ns0:f>
      </ns0:c>
      <ns0:c r="I76" s="5"/>
      <ns0:c r="J76" s="5"/>
      <ns0:c r="K76" s="5"/>
      <ns0:c r="L76" s="15" t="str">
        <ns0:f>IF(COUNTA(A76:E76,I76:K76)=0,"",IF(OR(A76="",B76="",C76="",NOT(ISNUMBER(D76)),NOT(ISNUMBER(E76)),E76&lt;=0,MOD(E76,1)&lt;&gt;0,I76="",J76=""),"Заполнить данные",IF(COUNTIFS($A$5:$A$204,A76,$B$5:$B$204,B76,$C$5:$C$204,C76)&gt;1,"Повтор позиции",IF(OR('Контрольный лист'!$C$4="",'Контрольный лист'!$F$4=""),"Заполнить данные",IF(OR(D76&lt;'Контрольный лист'!$C$4,D76&gt;'Контрольный лист'!$F$4),"Вне периода","")))))</ns0:f>
      </ns0:c>
    </ns0:row>
    <ns0:row r="77" ht="25" customHeight="1">
      <ns0:c r="A77" s="19"/>
      <ns0:c r="B77" s="19"/>
      <ns0:c r="C77" s="19"/>
      <ns0:c r="D77" s="6"/>
      <ns0:c r="E77" s="24"/>
      <ns0:c r="F77" s="15" t="str">
        <ns0:f>IF(C77="","",IF(OR(C77="В01",C77="Г01",C77="П01"),"мин.","шт."))</ns0:f>
      </ns0:c>
      <ns0:c r="G77" s="16" t="str">
        <ns0:f>IF(C77="","",INDEX('Контрольный лист'!$E$9:$E$20,MATCH(C77,'Контрольный лист'!$A$9:$A$20,0)))</ns0:f>
      </ns0:c>
      <ns0:c r="H77" s="16" t="str">
        <ns0:f>IF(OR(B77="",C77="",E77=""),"",ROUND(E77*G77/IF(F77="мин.",60,1),2))</ns0:f>
      </ns0:c>
      <ns0:c r="I77" s="5"/>
      <ns0:c r="J77" s="5"/>
      <ns0:c r="K77" s="5"/>
      <ns0:c r="L77" s="15" t="str">
        <ns0:f>IF(COUNTA(A77:E77,I77:K77)=0,"",IF(OR(A77="",B77="",C77="",NOT(ISNUMBER(D77)),NOT(ISNUMBER(E77)),E77&lt;=0,MOD(E77,1)&lt;&gt;0,I77="",J77=""),"Заполнить данные",IF(COUNTIFS($A$5:$A$204,A77,$B$5:$B$204,B77,$C$5:$C$204,C77)&gt;1,"Повтор позиции",IF(OR('Контрольный лист'!$C$4="",'Контрольный лист'!$F$4=""),"Заполнить данные",IF(OR(D77&lt;'Контрольный лист'!$C$4,D77&gt;'Контрольный лист'!$F$4),"Вне периода","")))))</ns0:f>
      </ns0:c>
    </ns0:row>
    <ns0:row r="78" ht="25" customHeight="1">
      <ns0:c r="A78" s="19"/>
      <ns0:c r="B78" s="19"/>
      <ns0:c r="C78" s="19"/>
      <ns0:c r="D78" s="6"/>
      <ns0:c r="E78" s="24"/>
      <ns0:c r="F78" s="15" t="str">
        <ns0:f>IF(C78="","",IF(OR(C78="В01",C78="Г01",C78="П01"),"мин.","шт."))</ns0:f>
      </ns0:c>
      <ns0:c r="G78" s="16" t="str">
        <ns0:f>IF(C78="","",INDEX('Контрольный лист'!$E$9:$E$20,MATCH(C78,'Контрольный лист'!$A$9:$A$20,0)))</ns0:f>
      </ns0:c>
      <ns0:c r="H78" s="16" t="str">
        <ns0:f>IF(OR(B78="",C78="",E78=""),"",ROUND(E78*G78/IF(F78="мин.",60,1),2))</ns0:f>
      </ns0:c>
      <ns0:c r="I78" s="5"/>
      <ns0:c r="J78" s="5"/>
      <ns0:c r="K78" s="5"/>
      <ns0:c r="L78" s="15" t="str">
        <ns0:f>IF(COUNTA(A78:E78,I78:K78)=0,"",IF(OR(A78="",B78="",C78="",NOT(ISNUMBER(D78)),NOT(ISNUMBER(E78)),E78&lt;=0,MOD(E78,1)&lt;&gt;0,I78="",J78=""),"Заполнить данные",IF(COUNTIFS($A$5:$A$204,A78,$B$5:$B$204,B78,$C$5:$C$204,C78)&gt;1,"Повтор позиции",IF(OR('Контрольный лист'!$C$4="",'Контрольный лист'!$F$4=""),"Заполнить данные",IF(OR(D78&lt;'Контрольный лист'!$C$4,D78&gt;'Контрольный лист'!$F$4),"Вне периода","")))))</ns0:f>
      </ns0:c>
    </ns0:row>
    <ns0:row r="79" ht="25" customHeight="1">
      <ns0:c r="A79" s="19"/>
      <ns0:c r="B79" s="19"/>
      <ns0:c r="C79" s="19"/>
      <ns0:c r="D79" s="6"/>
      <ns0:c r="E79" s="24"/>
      <ns0:c r="F79" s="15" t="str">
        <ns0:f>IF(C79="","",IF(OR(C79="В01",C79="Г01",C79="П01"),"мин.","шт."))</ns0:f>
      </ns0:c>
      <ns0:c r="G79" s="16" t="str">
        <ns0:f>IF(C79="","",INDEX('Контрольный лист'!$E$9:$E$20,MATCH(C79,'Контрольный лист'!$A$9:$A$20,0)))</ns0:f>
      </ns0:c>
      <ns0:c r="H79" s="16" t="str">
        <ns0:f>IF(OR(B79="",C79="",E79=""),"",ROUND(E79*G79/IF(F79="мин.",60,1),2))</ns0:f>
      </ns0:c>
      <ns0:c r="I79" s="5"/>
      <ns0:c r="J79" s="5"/>
      <ns0:c r="K79" s="5"/>
      <ns0:c r="L79" s="15" t="str">
        <ns0:f>IF(COUNTA(A79:E79,I79:K79)=0,"",IF(OR(A79="",B79="",C79="",NOT(ISNUMBER(D79)),NOT(ISNUMBER(E79)),E79&lt;=0,MOD(E79,1)&lt;&gt;0,I79="",J79=""),"Заполнить данные",IF(COUNTIFS($A$5:$A$204,A79,$B$5:$B$204,B79,$C$5:$C$204,C79)&gt;1,"Повтор позиции",IF(OR('Контрольный лист'!$C$4="",'Контрольный лист'!$F$4=""),"Заполнить данные",IF(OR(D79&lt;'Контрольный лист'!$C$4,D79&gt;'Контрольный лист'!$F$4),"Вне периода","")))))</ns0:f>
      </ns0:c>
    </ns0:row>
    <ns0:row r="80" ht="25" customHeight="1">
      <ns0:c r="A80" s="19"/>
      <ns0:c r="B80" s="19"/>
      <ns0:c r="C80" s="19"/>
      <ns0:c r="D80" s="6"/>
      <ns0:c r="E80" s="24"/>
      <ns0:c r="F80" s="15" t="str">
        <ns0:f>IF(C80="","",IF(OR(C80="В01",C80="Г01",C80="П01"),"мин.","шт."))</ns0:f>
      </ns0:c>
      <ns0:c r="G80" s="16" t="str">
        <ns0:f>IF(C80="","",INDEX('Контрольный лист'!$E$9:$E$20,MATCH(C80,'Контрольный лист'!$A$9:$A$20,0)))</ns0:f>
      </ns0:c>
      <ns0:c r="H80" s="16" t="str">
        <ns0:f>IF(OR(B80="",C80="",E80=""),"",ROUND(E80*G80/IF(F80="мин.",60,1),2))</ns0:f>
      </ns0:c>
      <ns0:c r="I80" s="5"/>
      <ns0:c r="J80" s="5"/>
      <ns0:c r="K80" s="5"/>
      <ns0:c r="L80" s="15" t="str">
        <ns0:f>IF(COUNTA(A80:E80,I80:K80)=0,"",IF(OR(A80="",B80="",C80="",NOT(ISNUMBER(D80)),NOT(ISNUMBER(E80)),E80&lt;=0,MOD(E80,1)&lt;&gt;0,I80="",J80=""),"Заполнить данные",IF(COUNTIFS($A$5:$A$204,A80,$B$5:$B$204,B80,$C$5:$C$204,C80)&gt;1,"Повтор позиции",IF(OR('Контрольный лист'!$C$4="",'Контрольный лист'!$F$4=""),"Заполнить данные",IF(OR(D80&lt;'Контрольный лист'!$C$4,D80&gt;'Контрольный лист'!$F$4),"Вне периода","")))))</ns0:f>
      </ns0:c>
    </ns0:row>
    <ns0:row r="81" ht="25" customHeight="1">
      <ns0:c r="A81" s="19"/>
      <ns0:c r="B81" s="19"/>
      <ns0:c r="C81" s="19"/>
      <ns0:c r="D81" s="6"/>
      <ns0:c r="E81" s="24"/>
      <ns0:c r="F81" s="15" t="str">
        <ns0:f>IF(C81="","",IF(OR(C81="В01",C81="Г01",C81="П01"),"мин.","шт."))</ns0:f>
      </ns0:c>
      <ns0:c r="G81" s="16" t="str">
        <ns0:f>IF(C81="","",INDEX('Контрольный лист'!$E$9:$E$20,MATCH(C81,'Контрольный лист'!$A$9:$A$20,0)))</ns0:f>
      </ns0:c>
      <ns0:c r="H81" s="16" t="str">
        <ns0:f>IF(OR(B81="",C81="",E81=""),"",ROUND(E81*G81/IF(F81="мин.",60,1),2))</ns0:f>
      </ns0:c>
      <ns0:c r="I81" s="5"/>
      <ns0:c r="J81" s="5"/>
      <ns0:c r="K81" s="5"/>
      <ns0:c r="L81" s="15" t="str">
        <ns0:f>IF(COUNTA(A81:E81,I81:K81)=0,"",IF(OR(A81="",B81="",C81="",NOT(ISNUMBER(D81)),NOT(ISNUMBER(E81)),E81&lt;=0,MOD(E81,1)&lt;&gt;0,I81="",J81=""),"Заполнить данные",IF(COUNTIFS($A$5:$A$204,A81,$B$5:$B$204,B81,$C$5:$C$204,C81)&gt;1,"Повтор позиции",IF(OR('Контрольный лист'!$C$4="",'Контрольный лист'!$F$4=""),"Заполнить данные",IF(OR(D81&lt;'Контрольный лист'!$C$4,D81&gt;'Контрольный лист'!$F$4),"Вне периода","")))))</ns0:f>
      </ns0:c>
    </ns0:row>
    <ns0:row r="82" ht="25" customHeight="1">
      <ns0:c r="A82" s="19"/>
      <ns0:c r="B82" s="19"/>
      <ns0:c r="C82" s="19"/>
      <ns0:c r="D82" s="6"/>
      <ns0:c r="E82" s="24"/>
      <ns0:c r="F82" s="15" t="str">
        <ns0:f>IF(C82="","",IF(OR(C82="В01",C82="Г01",C82="П01"),"мин.","шт."))</ns0:f>
      </ns0:c>
      <ns0:c r="G82" s="16" t="str">
        <ns0:f>IF(C82="","",INDEX('Контрольный лист'!$E$9:$E$20,MATCH(C82,'Контрольный лист'!$A$9:$A$20,0)))</ns0:f>
      </ns0:c>
      <ns0:c r="H82" s="16" t="str">
        <ns0:f>IF(OR(B82="",C82="",E82=""),"",ROUND(E82*G82/IF(F82="мин.",60,1),2))</ns0:f>
      </ns0:c>
      <ns0:c r="I82" s="5"/>
      <ns0:c r="J82" s="5"/>
      <ns0:c r="K82" s="5"/>
      <ns0:c r="L82" s="15" t="str">
        <ns0:f>IF(COUNTA(A82:E82,I82:K82)=0,"",IF(OR(A82="",B82="",C82="",NOT(ISNUMBER(D82)),NOT(ISNUMBER(E82)),E82&lt;=0,MOD(E82,1)&lt;&gt;0,I82="",J82=""),"Заполнить данные",IF(COUNTIFS($A$5:$A$204,A82,$B$5:$B$204,B82,$C$5:$C$204,C82)&gt;1,"Повтор позиции",IF(OR('Контрольный лист'!$C$4="",'Контрольный лист'!$F$4=""),"Заполнить данные",IF(OR(D82&lt;'Контрольный лист'!$C$4,D82&gt;'Контрольный лист'!$F$4),"Вне периода","")))))</ns0:f>
      </ns0:c>
    </ns0:row>
    <ns0:row r="83" ht="25" customHeight="1">
      <ns0:c r="A83" s="19"/>
      <ns0:c r="B83" s="19"/>
      <ns0:c r="C83" s="19"/>
      <ns0:c r="D83" s="6"/>
      <ns0:c r="E83" s="24"/>
      <ns0:c r="F83" s="15" t="str">
        <ns0:f>IF(C83="","",IF(OR(C83="В01",C83="Г01",C83="П01"),"мин.","шт."))</ns0:f>
      </ns0:c>
      <ns0:c r="G83" s="16" t="str">
        <ns0:f>IF(C83="","",INDEX('Контрольный лист'!$E$9:$E$20,MATCH(C83,'Контрольный лист'!$A$9:$A$20,0)))</ns0:f>
      </ns0:c>
      <ns0:c r="H83" s="16" t="str">
        <ns0:f>IF(OR(B83="",C83="",E83=""),"",ROUND(E83*G83/IF(F83="мин.",60,1),2))</ns0:f>
      </ns0:c>
      <ns0:c r="I83" s="5"/>
      <ns0:c r="J83" s="5"/>
      <ns0:c r="K83" s="5"/>
      <ns0:c r="L83" s="15" t="str">
        <ns0:f>IF(COUNTA(A83:E83,I83:K83)=0,"",IF(OR(A83="",B83="",C83="",NOT(ISNUMBER(D83)),NOT(ISNUMBER(E83)),E83&lt;=0,MOD(E83,1)&lt;&gt;0,I83="",J83=""),"Заполнить данные",IF(COUNTIFS($A$5:$A$204,A83,$B$5:$B$204,B83,$C$5:$C$204,C83)&gt;1,"Повтор позиции",IF(OR('Контрольный лист'!$C$4="",'Контрольный лист'!$F$4=""),"Заполнить данные",IF(OR(D83&lt;'Контрольный лист'!$C$4,D83&gt;'Контрольный лист'!$F$4),"Вне периода","")))))</ns0:f>
      </ns0:c>
    </ns0:row>
    <ns0:row r="84" ht="25" customHeight="1">
      <ns0:c r="A84" s="19"/>
      <ns0:c r="B84" s="19"/>
      <ns0:c r="C84" s="19"/>
      <ns0:c r="D84" s="6"/>
      <ns0:c r="E84" s="24"/>
      <ns0:c r="F84" s="15" t="str">
        <ns0:f>IF(C84="","",IF(OR(C84="В01",C84="Г01",C84="П01"),"мин.","шт."))</ns0:f>
      </ns0:c>
      <ns0:c r="G84" s="16" t="str">
        <ns0:f>IF(C84="","",INDEX('Контрольный лист'!$E$9:$E$20,MATCH(C84,'Контрольный лист'!$A$9:$A$20,0)))</ns0:f>
      </ns0:c>
      <ns0:c r="H84" s="16" t="str">
        <ns0:f>IF(OR(B84="",C84="",E84=""),"",ROUND(E84*G84/IF(F84="мин.",60,1),2))</ns0:f>
      </ns0:c>
      <ns0:c r="I84" s="5"/>
      <ns0:c r="J84" s="5"/>
      <ns0:c r="K84" s="5"/>
      <ns0:c r="L84" s="15" t="str">
        <ns0:f>IF(COUNTA(A84:E84,I84:K84)=0,"",IF(OR(A84="",B84="",C84="",NOT(ISNUMBER(D84)),NOT(ISNUMBER(E84)),E84&lt;=0,MOD(E84,1)&lt;&gt;0,I84="",J84=""),"Заполнить данные",IF(COUNTIFS($A$5:$A$204,A84,$B$5:$B$204,B84,$C$5:$C$204,C84)&gt;1,"Повтор позиции",IF(OR('Контрольный лист'!$C$4="",'Контрольный лист'!$F$4=""),"Заполнить данные",IF(OR(D84&lt;'Контрольный лист'!$C$4,D84&gt;'Контрольный лист'!$F$4),"Вне периода","")))))</ns0:f>
      </ns0:c>
    </ns0:row>
    <ns0:row r="85" ht="25" customHeight="1">
      <ns0:c r="A85" s="19"/>
      <ns0:c r="B85" s="19"/>
      <ns0:c r="C85" s="19"/>
      <ns0:c r="D85" s="6"/>
      <ns0:c r="E85" s="24"/>
      <ns0:c r="F85" s="15" t="str">
        <ns0:f>IF(C85="","",IF(OR(C85="В01",C85="Г01",C85="П01"),"мин.","шт."))</ns0:f>
      </ns0:c>
      <ns0:c r="G85" s="16" t="str">
        <ns0:f>IF(C85="","",INDEX('Контрольный лист'!$E$9:$E$20,MATCH(C85,'Контрольный лист'!$A$9:$A$20,0)))</ns0:f>
      </ns0:c>
      <ns0:c r="H85" s="16" t="str">
        <ns0:f>IF(OR(B85="",C85="",E85=""),"",ROUND(E85*G85/IF(F85="мин.",60,1),2))</ns0:f>
      </ns0:c>
      <ns0:c r="I85" s="5"/>
      <ns0:c r="J85" s="5"/>
      <ns0:c r="K85" s="5"/>
      <ns0:c r="L85" s="15" t="str">
        <ns0:f>IF(COUNTA(A85:E85,I85:K85)=0,"",IF(OR(A85="",B85="",C85="",NOT(ISNUMBER(D85)),NOT(ISNUMBER(E85)),E85&lt;=0,MOD(E85,1)&lt;&gt;0,I85="",J85=""),"Заполнить данные",IF(COUNTIFS($A$5:$A$204,A85,$B$5:$B$204,B85,$C$5:$C$204,C85)&gt;1,"Повтор позиции",IF(OR('Контрольный лист'!$C$4="",'Контрольный лист'!$F$4=""),"Заполнить данные",IF(OR(D85&lt;'Контрольный лист'!$C$4,D85&gt;'Контрольный лист'!$F$4),"Вне периода","")))))</ns0:f>
      </ns0:c>
    </ns0:row>
    <ns0:row r="86" ht="25" customHeight="1">
      <ns0:c r="A86" s="19"/>
      <ns0:c r="B86" s="19"/>
      <ns0:c r="C86" s="19"/>
      <ns0:c r="D86" s="6"/>
      <ns0:c r="E86" s="24"/>
      <ns0:c r="F86" s="15" t="str">
        <ns0:f>IF(C86="","",IF(OR(C86="В01",C86="Г01",C86="П01"),"мин.","шт."))</ns0:f>
      </ns0:c>
      <ns0:c r="G86" s="16" t="str">
        <ns0:f>IF(C86="","",INDEX('Контрольный лист'!$E$9:$E$20,MATCH(C86,'Контрольный лист'!$A$9:$A$20,0)))</ns0:f>
      </ns0:c>
      <ns0:c r="H86" s="16" t="str">
        <ns0:f>IF(OR(B86="",C86="",E86=""),"",ROUND(E86*G86/IF(F86="мин.",60,1),2))</ns0:f>
      </ns0:c>
      <ns0:c r="I86" s="5"/>
      <ns0:c r="J86" s="5"/>
      <ns0:c r="K86" s="5"/>
      <ns0:c r="L86" s="15" t="str">
        <ns0:f>IF(COUNTA(A86:E86,I86:K86)=0,"",IF(OR(A86="",B86="",C86="",NOT(ISNUMBER(D86)),NOT(ISNUMBER(E86)),E86&lt;=0,MOD(E86,1)&lt;&gt;0,I86="",J86=""),"Заполнить данные",IF(COUNTIFS($A$5:$A$204,A86,$B$5:$B$204,B86,$C$5:$C$204,C86)&gt;1,"Повтор позиции",IF(OR('Контрольный лист'!$C$4="",'Контрольный лист'!$F$4=""),"Заполнить данные",IF(OR(D86&lt;'Контрольный лист'!$C$4,D86&gt;'Контрольный лист'!$F$4),"Вне периода","")))))</ns0:f>
      </ns0:c>
    </ns0:row>
    <ns0:row r="87" ht="25" customHeight="1">
      <ns0:c r="A87" s="19"/>
      <ns0:c r="B87" s="19"/>
      <ns0:c r="C87" s="19"/>
      <ns0:c r="D87" s="6"/>
      <ns0:c r="E87" s="24"/>
      <ns0:c r="F87" s="15" t="str">
        <ns0:f>IF(C87="","",IF(OR(C87="В01",C87="Г01",C87="П01"),"мин.","шт."))</ns0:f>
      </ns0:c>
      <ns0:c r="G87" s="16" t="str">
        <ns0:f>IF(C87="","",INDEX('Контрольный лист'!$E$9:$E$20,MATCH(C87,'Контрольный лист'!$A$9:$A$20,0)))</ns0:f>
      </ns0:c>
      <ns0:c r="H87" s="16" t="str">
        <ns0:f>IF(OR(B87="",C87="",E87=""),"",ROUND(E87*G87/IF(F87="мин.",60,1),2))</ns0:f>
      </ns0:c>
      <ns0:c r="I87" s="5"/>
      <ns0:c r="J87" s="5"/>
      <ns0:c r="K87" s="5"/>
      <ns0:c r="L87" s="15" t="str">
        <ns0:f>IF(COUNTA(A87:E87,I87:K87)=0,"",IF(OR(A87="",B87="",C87="",NOT(ISNUMBER(D87)),NOT(ISNUMBER(E87)),E87&lt;=0,MOD(E87,1)&lt;&gt;0,I87="",J87=""),"Заполнить данные",IF(COUNTIFS($A$5:$A$204,A87,$B$5:$B$204,B87,$C$5:$C$204,C87)&gt;1,"Повтор позиции",IF(OR('Контрольный лист'!$C$4="",'Контрольный лист'!$F$4=""),"Заполнить данные",IF(OR(D87&lt;'Контрольный лист'!$C$4,D87&gt;'Контрольный лист'!$F$4),"Вне периода","")))))</ns0:f>
      </ns0:c>
    </ns0:row>
    <ns0:row r="88" ht="25" customHeight="1">
      <ns0:c r="A88" s="19"/>
      <ns0:c r="B88" s="19"/>
      <ns0:c r="C88" s="19"/>
      <ns0:c r="D88" s="6"/>
      <ns0:c r="E88" s="24"/>
      <ns0:c r="F88" s="15" t="str">
        <ns0:f>IF(C88="","",IF(OR(C88="В01",C88="Г01",C88="П01"),"мин.","шт."))</ns0:f>
      </ns0:c>
      <ns0:c r="G88" s="16" t="str">
        <ns0:f>IF(C88="","",INDEX('Контрольный лист'!$E$9:$E$20,MATCH(C88,'Контрольный лист'!$A$9:$A$20,0)))</ns0:f>
      </ns0:c>
      <ns0:c r="H88" s="16" t="str">
        <ns0:f>IF(OR(B88="",C88="",E88=""),"",ROUND(E88*G88/IF(F88="мин.",60,1),2))</ns0:f>
      </ns0:c>
      <ns0:c r="I88" s="5"/>
      <ns0:c r="J88" s="5"/>
      <ns0:c r="K88" s="5"/>
      <ns0:c r="L88" s="15" t="str">
        <ns0:f>IF(COUNTA(A88:E88,I88:K88)=0,"",IF(OR(A88="",B88="",C88="",NOT(ISNUMBER(D88)),NOT(ISNUMBER(E88)),E88&lt;=0,MOD(E88,1)&lt;&gt;0,I88="",J88=""),"Заполнить данные",IF(COUNTIFS($A$5:$A$204,A88,$B$5:$B$204,B88,$C$5:$C$204,C88)&gt;1,"Повтор позиции",IF(OR('Контрольный лист'!$C$4="",'Контрольный лист'!$F$4=""),"Заполнить данные",IF(OR(D88&lt;'Контрольный лист'!$C$4,D88&gt;'Контрольный лист'!$F$4),"Вне периода","")))))</ns0:f>
      </ns0:c>
    </ns0:row>
    <ns0:row r="89" ht="25" customHeight="1">
      <ns0:c r="A89" s="19"/>
      <ns0:c r="B89" s="19"/>
      <ns0:c r="C89" s="19"/>
      <ns0:c r="D89" s="6"/>
      <ns0:c r="E89" s="24"/>
      <ns0:c r="F89" s="15" t="str">
        <ns0:f>IF(C89="","",IF(OR(C89="В01",C89="Г01",C89="П01"),"мин.","шт."))</ns0:f>
      </ns0:c>
      <ns0:c r="G89" s="16" t="str">
        <ns0:f>IF(C89="","",INDEX('Контрольный лист'!$E$9:$E$20,MATCH(C89,'Контрольный лист'!$A$9:$A$20,0)))</ns0:f>
      </ns0:c>
      <ns0:c r="H89" s="16" t="str">
        <ns0:f>IF(OR(B89="",C89="",E89=""),"",ROUND(E89*G89/IF(F89="мин.",60,1),2))</ns0:f>
      </ns0:c>
      <ns0:c r="I89" s="5"/>
      <ns0:c r="J89" s="5"/>
      <ns0:c r="K89" s="5"/>
      <ns0:c r="L89" s="15" t="str">
        <ns0:f>IF(COUNTA(A89:E89,I89:K89)=0,"",IF(OR(A89="",B89="",C89="",NOT(ISNUMBER(D89)),NOT(ISNUMBER(E89)),E89&lt;=0,MOD(E89,1)&lt;&gt;0,I89="",J89=""),"Заполнить данные",IF(COUNTIFS($A$5:$A$204,A89,$B$5:$B$204,B89,$C$5:$C$204,C89)&gt;1,"Повтор позиции",IF(OR('Контрольный лист'!$C$4="",'Контрольный лист'!$F$4=""),"Заполнить данные",IF(OR(D89&lt;'Контрольный лист'!$C$4,D89&gt;'Контрольный лист'!$F$4),"Вне периода","")))))</ns0:f>
      </ns0:c>
    </ns0:row>
    <ns0:row r="90" ht="25" customHeight="1">
      <ns0:c r="A90" s="19"/>
      <ns0:c r="B90" s="19"/>
      <ns0:c r="C90" s="19"/>
      <ns0:c r="D90" s="6"/>
      <ns0:c r="E90" s="24"/>
      <ns0:c r="F90" s="15" t="str">
        <ns0:f>IF(C90="","",IF(OR(C90="В01",C90="Г01",C90="П01"),"мин.","шт."))</ns0:f>
      </ns0:c>
      <ns0:c r="G90" s="16" t="str">
        <ns0:f>IF(C90="","",INDEX('Контрольный лист'!$E$9:$E$20,MATCH(C90,'Контрольный лист'!$A$9:$A$20,0)))</ns0:f>
      </ns0:c>
      <ns0:c r="H90" s="16" t="str">
        <ns0:f>IF(OR(B90="",C90="",E90=""),"",ROUND(E90*G90/IF(F90="мин.",60,1),2))</ns0:f>
      </ns0:c>
      <ns0:c r="I90" s="5"/>
      <ns0:c r="J90" s="5"/>
      <ns0:c r="K90" s="5"/>
      <ns0:c r="L90" s="15" t="str">
        <ns0:f>IF(COUNTA(A90:E90,I90:K90)=0,"",IF(OR(A90="",B90="",C90="",NOT(ISNUMBER(D90)),NOT(ISNUMBER(E90)),E90&lt;=0,MOD(E90,1)&lt;&gt;0,I90="",J90=""),"Заполнить данные",IF(COUNTIFS($A$5:$A$204,A90,$B$5:$B$204,B90,$C$5:$C$204,C90)&gt;1,"Повтор позиции",IF(OR('Контрольный лист'!$C$4="",'Контрольный лист'!$F$4=""),"Заполнить данные",IF(OR(D90&lt;'Контрольный лист'!$C$4,D90&gt;'Контрольный лист'!$F$4),"Вне периода","")))))</ns0:f>
      </ns0:c>
    </ns0:row>
    <ns0:row r="91" ht="25" customHeight="1">
      <ns0:c r="A91" s="19"/>
      <ns0:c r="B91" s="19"/>
      <ns0:c r="C91" s="19"/>
      <ns0:c r="D91" s="6"/>
      <ns0:c r="E91" s="24"/>
      <ns0:c r="F91" s="15" t="str">
        <ns0:f>IF(C91="","",IF(OR(C91="В01",C91="Г01",C91="П01"),"мин.","шт."))</ns0:f>
      </ns0:c>
      <ns0:c r="G91" s="16" t="str">
        <ns0:f>IF(C91="","",INDEX('Контрольный лист'!$E$9:$E$20,MATCH(C91,'Контрольный лист'!$A$9:$A$20,0)))</ns0:f>
      </ns0:c>
      <ns0:c r="H91" s="16" t="str">
        <ns0:f>IF(OR(B91="",C91="",E91=""),"",ROUND(E91*G91/IF(F91="мин.",60,1),2))</ns0:f>
      </ns0:c>
      <ns0:c r="I91" s="5"/>
      <ns0:c r="J91" s="5"/>
      <ns0:c r="K91" s="5"/>
      <ns0:c r="L91" s="15" t="str">
        <ns0:f>IF(COUNTA(A91:E91,I91:K91)=0,"",IF(OR(A91="",B91="",C91="",NOT(ISNUMBER(D91)),NOT(ISNUMBER(E91)),E91&lt;=0,MOD(E91,1)&lt;&gt;0,I91="",J91=""),"Заполнить данные",IF(COUNTIFS($A$5:$A$204,A91,$B$5:$B$204,B91,$C$5:$C$204,C91)&gt;1,"Повтор позиции",IF(OR('Контрольный лист'!$C$4="",'Контрольный лист'!$F$4=""),"Заполнить данные",IF(OR(D91&lt;'Контрольный лист'!$C$4,D91&gt;'Контрольный лист'!$F$4),"Вне периода","")))))</ns0:f>
      </ns0:c>
    </ns0:row>
    <ns0:row r="92" ht="25" customHeight="1">
      <ns0:c r="A92" s="19"/>
      <ns0:c r="B92" s="19"/>
      <ns0:c r="C92" s="19"/>
      <ns0:c r="D92" s="6"/>
      <ns0:c r="E92" s="24"/>
      <ns0:c r="F92" s="15" t="str">
        <ns0:f>IF(C92="","",IF(OR(C92="В01",C92="Г01",C92="П01"),"мин.","шт."))</ns0:f>
      </ns0:c>
      <ns0:c r="G92" s="16" t="str">
        <ns0:f>IF(C92="","",INDEX('Контрольный лист'!$E$9:$E$20,MATCH(C92,'Контрольный лист'!$A$9:$A$20,0)))</ns0:f>
      </ns0:c>
      <ns0:c r="H92" s="16" t="str">
        <ns0:f>IF(OR(B92="",C92="",E92=""),"",ROUND(E92*G92/IF(F92="мин.",60,1),2))</ns0:f>
      </ns0:c>
      <ns0:c r="I92" s="5"/>
      <ns0:c r="J92" s="5"/>
      <ns0:c r="K92" s="5"/>
      <ns0:c r="L92" s="15" t="str">
        <ns0:f>IF(COUNTA(A92:E92,I92:K92)=0,"",IF(OR(A92="",B92="",C92="",NOT(ISNUMBER(D92)),NOT(ISNUMBER(E92)),E92&lt;=0,MOD(E92,1)&lt;&gt;0,I92="",J92=""),"Заполнить данные",IF(COUNTIFS($A$5:$A$204,A92,$B$5:$B$204,B92,$C$5:$C$204,C92)&gt;1,"Повтор позиции",IF(OR('Контрольный лист'!$C$4="",'Контрольный лист'!$F$4=""),"Заполнить данные",IF(OR(D92&lt;'Контрольный лист'!$C$4,D92&gt;'Контрольный лист'!$F$4),"Вне периода","")))))</ns0:f>
      </ns0:c>
    </ns0:row>
    <ns0:row r="93" ht="25" customHeight="1">
      <ns0:c r="A93" s="19"/>
      <ns0:c r="B93" s="19"/>
      <ns0:c r="C93" s="19"/>
      <ns0:c r="D93" s="6"/>
      <ns0:c r="E93" s="24"/>
      <ns0:c r="F93" s="15" t="str">
        <ns0:f>IF(C93="","",IF(OR(C93="В01",C93="Г01",C93="П01"),"мин.","шт."))</ns0:f>
      </ns0:c>
      <ns0:c r="G93" s="16" t="str">
        <ns0:f>IF(C93="","",INDEX('Контрольный лист'!$E$9:$E$20,MATCH(C93,'Контрольный лист'!$A$9:$A$20,0)))</ns0:f>
      </ns0:c>
      <ns0:c r="H93" s="16" t="str">
        <ns0:f>IF(OR(B93="",C93="",E93=""),"",ROUND(E93*G93/IF(F93="мин.",60,1),2))</ns0:f>
      </ns0:c>
      <ns0:c r="I93" s="5"/>
      <ns0:c r="J93" s="5"/>
      <ns0:c r="K93" s="5"/>
      <ns0:c r="L93" s="15" t="str">
        <ns0:f>IF(COUNTA(A93:E93,I93:K93)=0,"",IF(OR(A93="",B93="",C93="",NOT(ISNUMBER(D93)),NOT(ISNUMBER(E93)),E93&lt;=0,MOD(E93,1)&lt;&gt;0,I93="",J93=""),"Заполнить данные",IF(COUNTIFS($A$5:$A$204,A93,$B$5:$B$204,B93,$C$5:$C$204,C93)&gt;1,"Повтор позиции",IF(OR('Контрольный лист'!$C$4="",'Контрольный лист'!$F$4=""),"Заполнить данные",IF(OR(D93&lt;'Контрольный лист'!$C$4,D93&gt;'Контрольный лист'!$F$4),"Вне периода","")))))</ns0:f>
      </ns0:c>
    </ns0:row>
    <ns0:row r="94" ht="25" customHeight="1">
      <ns0:c r="A94" s="19"/>
      <ns0:c r="B94" s="19"/>
      <ns0:c r="C94" s="19"/>
      <ns0:c r="D94" s="6"/>
      <ns0:c r="E94" s="24"/>
      <ns0:c r="F94" s="15" t="str">
        <ns0:f>IF(C94="","",IF(OR(C94="В01",C94="Г01",C94="П01"),"мин.","шт."))</ns0:f>
      </ns0:c>
      <ns0:c r="G94" s="16" t="str">
        <ns0:f>IF(C94="","",INDEX('Контрольный лист'!$E$9:$E$20,MATCH(C94,'Контрольный лист'!$A$9:$A$20,0)))</ns0:f>
      </ns0:c>
      <ns0:c r="H94" s="16" t="str">
        <ns0:f>IF(OR(B94="",C94="",E94=""),"",ROUND(E94*G94/IF(F94="мин.",60,1),2))</ns0:f>
      </ns0:c>
      <ns0:c r="I94" s="5"/>
      <ns0:c r="J94" s="5"/>
      <ns0:c r="K94" s="5"/>
      <ns0:c r="L94" s="15" t="str">
        <ns0:f>IF(COUNTA(A94:E94,I94:K94)=0,"",IF(OR(A94="",B94="",C94="",NOT(ISNUMBER(D94)),NOT(ISNUMBER(E94)),E94&lt;=0,MOD(E94,1)&lt;&gt;0,I94="",J94=""),"Заполнить данные",IF(COUNTIFS($A$5:$A$204,A94,$B$5:$B$204,B94,$C$5:$C$204,C94)&gt;1,"Повтор позиции",IF(OR('Контрольный лист'!$C$4="",'Контрольный лист'!$F$4=""),"Заполнить данные",IF(OR(D94&lt;'Контрольный лист'!$C$4,D94&gt;'Контрольный лист'!$F$4),"Вне периода","")))))</ns0:f>
      </ns0:c>
    </ns0:row>
    <ns0:row r="95" ht="25" customHeight="1">
      <ns0:c r="A95" s="19"/>
      <ns0:c r="B95" s="19"/>
      <ns0:c r="C95" s="19"/>
      <ns0:c r="D95" s="6"/>
      <ns0:c r="E95" s="24"/>
      <ns0:c r="F95" s="15" t="str">
        <ns0:f>IF(C95="","",IF(OR(C95="В01",C95="Г01",C95="П01"),"мин.","шт."))</ns0:f>
      </ns0:c>
      <ns0:c r="G95" s="16" t="str">
        <ns0:f>IF(C95="","",INDEX('Контрольный лист'!$E$9:$E$20,MATCH(C95,'Контрольный лист'!$A$9:$A$20,0)))</ns0:f>
      </ns0:c>
      <ns0:c r="H95" s="16" t="str">
        <ns0:f>IF(OR(B95="",C95="",E95=""),"",ROUND(E95*G95/IF(F95="мин.",60,1),2))</ns0:f>
      </ns0:c>
      <ns0:c r="I95" s="5"/>
      <ns0:c r="J95" s="5"/>
      <ns0:c r="K95" s="5"/>
      <ns0:c r="L95" s="15" t="str">
        <ns0:f>IF(COUNTA(A95:E95,I95:K95)=0,"",IF(OR(A95="",B95="",C95="",NOT(ISNUMBER(D95)),NOT(ISNUMBER(E95)),E95&lt;=0,MOD(E95,1)&lt;&gt;0,I95="",J95=""),"Заполнить данные",IF(COUNTIFS($A$5:$A$204,A95,$B$5:$B$204,B95,$C$5:$C$204,C95)&gt;1,"Повтор позиции",IF(OR('Контрольный лист'!$C$4="",'Контрольный лист'!$F$4=""),"Заполнить данные",IF(OR(D95&lt;'Контрольный лист'!$C$4,D95&gt;'Контрольный лист'!$F$4),"Вне периода","")))))</ns0:f>
      </ns0:c>
    </ns0:row>
    <ns0:row r="96" ht="25" customHeight="1">
      <ns0:c r="A96" s="19"/>
      <ns0:c r="B96" s="19"/>
      <ns0:c r="C96" s="19"/>
      <ns0:c r="D96" s="6"/>
      <ns0:c r="E96" s="24"/>
      <ns0:c r="F96" s="15" t="str">
        <ns0:f>IF(C96="","",IF(OR(C96="В01",C96="Г01",C96="П01"),"мин.","шт."))</ns0:f>
      </ns0:c>
      <ns0:c r="G96" s="16" t="str">
        <ns0:f>IF(C96="","",INDEX('Контрольный лист'!$E$9:$E$20,MATCH(C96,'Контрольный лист'!$A$9:$A$20,0)))</ns0:f>
      </ns0:c>
      <ns0:c r="H96" s="16" t="str">
        <ns0:f>IF(OR(B96="",C96="",E96=""),"",ROUND(E96*G96/IF(F96="мин.",60,1),2))</ns0:f>
      </ns0:c>
      <ns0:c r="I96" s="5"/>
      <ns0:c r="J96" s="5"/>
      <ns0:c r="K96" s="5"/>
      <ns0:c r="L96" s="15" t="str">
        <ns0:f>IF(COUNTA(A96:E96,I96:K96)=0,"",IF(OR(A96="",B96="",C96="",NOT(ISNUMBER(D96)),NOT(ISNUMBER(E96)),E96&lt;=0,MOD(E96,1)&lt;&gt;0,I96="",J96=""),"Заполнить данные",IF(COUNTIFS($A$5:$A$204,A96,$B$5:$B$204,B96,$C$5:$C$204,C96)&gt;1,"Повтор позиции",IF(OR('Контрольный лист'!$C$4="",'Контрольный лист'!$F$4=""),"Заполнить данные",IF(OR(D96&lt;'Контрольный лист'!$C$4,D96&gt;'Контрольный лист'!$F$4),"Вне периода","")))))</ns0:f>
      </ns0:c>
    </ns0:row>
    <ns0:row r="97" ht="25" customHeight="1">
      <ns0:c r="A97" s="19"/>
      <ns0:c r="B97" s="19"/>
      <ns0:c r="C97" s="19"/>
      <ns0:c r="D97" s="6"/>
      <ns0:c r="E97" s="24"/>
      <ns0:c r="F97" s="15" t="str">
        <ns0:f>IF(C97="","",IF(OR(C97="В01",C97="Г01",C97="П01"),"мин.","шт."))</ns0:f>
      </ns0:c>
      <ns0:c r="G97" s="16" t="str">
        <ns0:f>IF(C97="","",INDEX('Контрольный лист'!$E$9:$E$20,MATCH(C97,'Контрольный лист'!$A$9:$A$20,0)))</ns0:f>
      </ns0:c>
      <ns0:c r="H97" s="16" t="str">
        <ns0:f>IF(OR(B97="",C97="",E97=""),"",ROUND(E97*G97/IF(F97="мин.",60,1),2))</ns0:f>
      </ns0:c>
      <ns0:c r="I97" s="5"/>
      <ns0:c r="J97" s="5"/>
      <ns0:c r="K97" s="5"/>
      <ns0:c r="L97" s="15" t="str">
        <ns0:f>IF(COUNTA(A97:E97,I97:K97)=0,"",IF(OR(A97="",B97="",C97="",NOT(ISNUMBER(D97)),NOT(ISNUMBER(E97)),E97&lt;=0,MOD(E97,1)&lt;&gt;0,I97="",J97=""),"Заполнить данные",IF(COUNTIFS($A$5:$A$204,A97,$B$5:$B$204,B97,$C$5:$C$204,C97)&gt;1,"Повтор позиции",IF(OR('Контрольный лист'!$C$4="",'Контрольный лист'!$F$4=""),"Заполнить данные",IF(OR(D97&lt;'Контрольный лист'!$C$4,D97&gt;'Контрольный лист'!$F$4),"Вне периода","")))))</ns0:f>
      </ns0:c>
    </ns0:row>
    <ns0:row r="98" ht="25" customHeight="1">
      <ns0:c r="A98" s="19"/>
      <ns0:c r="B98" s="19"/>
      <ns0:c r="C98" s="19"/>
      <ns0:c r="D98" s="6"/>
      <ns0:c r="E98" s="24"/>
      <ns0:c r="F98" s="15" t="str">
        <ns0:f>IF(C98="","",IF(OR(C98="В01",C98="Г01",C98="П01"),"мин.","шт."))</ns0:f>
      </ns0:c>
      <ns0:c r="G98" s="16" t="str">
        <ns0:f>IF(C98="","",INDEX('Контрольный лист'!$E$9:$E$20,MATCH(C98,'Контрольный лист'!$A$9:$A$20,0)))</ns0:f>
      </ns0:c>
      <ns0:c r="H98" s="16" t="str">
        <ns0:f>IF(OR(B98="",C98="",E98=""),"",ROUND(E98*G98/IF(F98="мин.",60,1),2))</ns0:f>
      </ns0:c>
      <ns0:c r="I98" s="5"/>
      <ns0:c r="J98" s="5"/>
      <ns0:c r="K98" s="5"/>
      <ns0:c r="L98" s="15" t="str">
        <ns0:f>IF(COUNTA(A98:E98,I98:K98)=0,"",IF(OR(A98="",B98="",C98="",NOT(ISNUMBER(D98)),NOT(ISNUMBER(E98)),E98&lt;=0,MOD(E98,1)&lt;&gt;0,I98="",J98=""),"Заполнить данные",IF(COUNTIFS($A$5:$A$204,A98,$B$5:$B$204,B98,$C$5:$C$204,C98)&gt;1,"Повтор позиции",IF(OR('Контрольный лист'!$C$4="",'Контрольный лист'!$F$4=""),"Заполнить данные",IF(OR(D98&lt;'Контрольный лист'!$C$4,D98&gt;'Контрольный лист'!$F$4),"Вне периода","")))))</ns0:f>
      </ns0:c>
    </ns0:row>
    <ns0:row r="99" ht="25" customHeight="1">
      <ns0:c r="A99" s="19"/>
      <ns0:c r="B99" s="19"/>
      <ns0:c r="C99" s="19"/>
      <ns0:c r="D99" s="6"/>
      <ns0:c r="E99" s="24"/>
      <ns0:c r="F99" s="15" t="str">
        <ns0:f>IF(C99="","",IF(OR(C99="В01",C99="Г01",C99="П01"),"мин.","шт."))</ns0:f>
      </ns0:c>
      <ns0:c r="G99" s="16" t="str">
        <ns0:f>IF(C99="","",INDEX('Контрольный лист'!$E$9:$E$20,MATCH(C99,'Контрольный лист'!$A$9:$A$20,0)))</ns0:f>
      </ns0:c>
      <ns0:c r="H99" s="16" t="str">
        <ns0:f>IF(OR(B99="",C99="",E99=""),"",ROUND(E99*G99/IF(F99="мин.",60,1),2))</ns0:f>
      </ns0:c>
      <ns0:c r="I99" s="5"/>
      <ns0:c r="J99" s="5"/>
      <ns0:c r="K99" s="5"/>
      <ns0:c r="L99" s="15" t="str">
        <ns0:f>IF(COUNTA(A99:E99,I99:K99)=0,"",IF(OR(A99="",B99="",C99="",NOT(ISNUMBER(D99)),NOT(ISNUMBER(E99)),E99&lt;=0,MOD(E99,1)&lt;&gt;0,I99="",J99=""),"Заполнить данные",IF(COUNTIFS($A$5:$A$204,A99,$B$5:$B$204,B99,$C$5:$C$204,C99)&gt;1,"Повтор позиции",IF(OR('Контрольный лист'!$C$4="",'Контрольный лист'!$F$4=""),"Заполнить данные",IF(OR(D99&lt;'Контрольный лист'!$C$4,D99&gt;'Контрольный лист'!$F$4),"Вне периода","")))))</ns0:f>
      </ns0:c>
    </ns0:row>
    <ns0:row r="100" ht="25" customHeight="1">
      <ns0:c r="A100" s="19"/>
      <ns0:c r="B100" s="19"/>
      <ns0:c r="C100" s="19"/>
      <ns0:c r="D100" s="6"/>
      <ns0:c r="E100" s="24"/>
      <ns0:c r="F100" s="15" t="str">
        <ns0:f>IF(C100="","",IF(OR(C100="В01",C100="Г01",C100="П01"),"мин.","шт."))</ns0:f>
      </ns0:c>
      <ns0:c r="G100" s="16" t="str">
        <ns0:f>IF(C100="","",INDEX('Контрольный лист'!$E$9:$E$20,MATCH(C100,'Контрольный лист'!$A$9:$A$20,0)))</ns0:f>
      </ns0:c>
      <ns0:c r="H100" s="16" t="str">
        <ns0:f>IF(OR(B100="",C100="",E100=""),"",ROUND(E100*G100/IF(F100="мин.",60,1),2))</ns0:f>
      </ns0:c>
      <ns0:c r="I100" s="5"/>
      <ns0:c r="J100" s="5"/>
      <ns0:c r="K100" s="5"/>
      <ns0:c r="L100" s="15" t="str">
        <ns0:f>IF(COUNTA(A100:E100,I100:K100)=0,"",IF(OR(A100="",B100="",C100="",NOT(ISNUMBER(D100)),NOT(ISNUMBER(E100)),E100&lt;=0,MOD(E100,1)&lt;&gt;0,I100="",J100=""),"Заполнить данные",IF(COUNTIFS($A$5:$A$204,A100,$B$5:$B$204,B100,$C$5:$C$204,C100)&gt;1,"Повтор позиции",IF(OR('Контрольный лист'!$C$4="",'Контрольный лист'!$F$4=""),"Заполнить данные",IF(OR(D100&lt;'Контрольный лист'!$C$4,D100&gt;'Контрольный лист'!$F$4),"Вне периода","")))))</ns0:f>
      </ns0:c>
    </ns0:row>
    <ns0:row r="101" ht="25" customHeight="1">
      <ns0:c r="A101" s="19"/>
      <ns0:c r="B101" s="19"/>
      <ns0:c r="C101" s="19"/>
      <ns0:c r="D101" s="6"/>
      <ns0:c r="E101" s="24"/>
      <ns0:c r="F101" s="15" t="str">
        <ns0:f>IF(C101="","",IF(OR(C101="В01",C101="Г01",C101="П01"),"мин.","шт."))</ns0:f>
      </ns0:c>
      <ns0:c r="G101" s="16" t="str">
        <ns0:f>IF(C101="","",INDEX('Контрольный лист'!$E$9:$E$20,MATCH(C101,'Контрольный лист'!$A$9:$A$20,0)))</ns0:f>
      </ns0:c>
      <ns0:c r="H101" s="16" t="str">
        <ns0:f>IF(OR(B101="",C101="",E101=""),"",ROUND(E101*G101/IF(F101="мин.",60,1),2))</ns0:f>
      </ns0:c>
      <ns0:c r="I101" s="5"/>
      <ns0:c r="J101" s="5"/>
      <ns0:c r="K101" s="5"/>
      <ns0:c r="L101" s="15" t="str">
        <ns0:f>IF(COUNTA(A101:E101,I101:K101)=0,"",IF(OR(A101="",B101="",C101="",NOT(ISNUMBER(D101)),NOT(ISNUMBER(E101)),E101&lt;=0,MOD(E101,1)&lt;&gt;0,I101="",J101=""),"Заполнить данные",IF(COUNTIFS($A$5:$A$204,A101,$B$5:$B$204,B101,$C$5:$C$204,C101)&gt;1,"Повтор позиции",IF(OR('Контрольный лист'!$C$4="",'Контрольный лист'!$F$4=""),"Заполнить данные",IF(OR(D101&lt;'Контрольный лист'!$C$4,D101&gt;'Контрольный лист'!$F$4),"Вне периода","")))))</ns0:f>
      </ns0:c>
    </ns0:row>
    <ns0:row r="102" ht="25" customHeight="1">
      <ns0:c r="A102" s="19"/>
      <ns0:c r="B102" s="19"/>
      <ns0:c r="C102" s="19"/>
      <ns0:c r="D102" s="6"/>
      <ns0:c r="E102" s="24"/>
      <ns0:c r="F102" s="15" t="str">
        <ns0:f>IF(C102="","",IF(OR(C102="В01",C102="Г01",C102="П01"),"мин.","шт."))</ns0:f>
      </ns0:c>
      <ns0:c r="G102" s="16" t="str">
        <ns0:f>IF(C102="","",INDEX('Контрольный лист'!$E$9:$E$20,MATCH(C102,'Контрольный лист'!$A$9:$A$20,0)))</ns0:f>
      </ns0:c>
      <ns0:c r="H102" s="16" t="str">
        <ns0:f>IF(OR(B102="",C102="",E102=""),"",ROUND(E102*G102/IF(F102="мин.",60,1),2))</ns0:f>
      </ns0:c>
      <ns0:c r="I102" s="5"/>
      <ns0:c r="J102" s="5"/>
      <ns0:c r="K102" s="5"/>
      <ns0:c r="L102" s="15" t="str">
        <ns0:f>IF(COUNTA(A102:E102,I102:K102)=0,"",IF(OR(A102="",B102="",C102="",NOT(ISNUMBER(D102)),NOT(ISNUMBER(E102)),E102&lt;=0,MOD(E102,1)&lt;&gt;0,I102="",J102=""),"Заполнить данные",IF(COUNTIFS($A$5:$A$204,A102,$B$5:$B$204,B102,$C$5:$C$204,C102)&gt;1,"Повтор позиции",IF(OR('Контрольный лист'!$C$4="",'Контрольный лист'!$F$4=""),"Заполнить данные",IF(OR(D102&lt;'Контрольный лист'!$C$4,D102&gt;'Контрольный лист'!$F$4),"Вне периода","")))))</ns0:f>
      </ns0:c>
    </ns0:row>
    <ns0:row r="103" ht="25" customHeight="1">
      <ns0:c r="A103" s="19"/>
      <ns0:c r="B103" s="19"/>
      <ns0:c r="C103" s="19"/>
      <ns0:c r="D103" s="6"/>
      <ns0:c r="E103" s="24"/>
      <ns0:c r="F103" s="15" t="str">
        <ns0:f>IF(C103="","",IF(OR(C103="В01",C103="Г01",C103="П01"),"мин.","шт."))</ns0:f>
      </ns0:c>
      <ns0:c r="G103" s="16" t="str">
        <ns0:f>IF(C103="","",INDEX('Контрольный лист'!$E$9:$E$20,MATCH(C103,'Контрольный лист'!$A$9:$A$20,0)))</ns0:f>
      </ns0:c>
      <ns0:c r="H103" s="16" t="str">
        <ns0:f>IF(OR(B103="",C103="",E103=""),"",ROUND(E103*G103/IF(F103="мин.",60,1),2))</ns0:f>
      </ns0:c>
      <ns0:c r="I103" s="5"/>
      <ns0:c r="J103" s="5"/>
      <ns0:c r="K103" s="5"/>
      <ns0:c r="L103" s="15" t="str">
        <ns0:f>IF(COUNTA(A103:E103,I103:K103)=0,"",IF(OR(A103="",B103="",C103="",NOT(ISNUMBER(D103)),NOT(ISNUMBER(E103)),E103&lt;=0,MOD(E103,1)&lt;&gt;0,I103="",J103=""),"Заполнить данные",IF(COUNTIFS($A$5:$A$204,A103,$B$5:$B$204,B103,$C$5:$C$204,C103)&gt;1,"Повтор позиции",IF(OR('Контрольный лист'!$C$4="",'Контрольный лист'!$F$4=""),"Заполнить данные",IF(OR(D103&lt;'Контрольный лист'!$C$4,D103&gt;'Контрольный лист'!$F$4),"Вне периода","")))))</ns0:f>
      </ns0:c>
    </ns0:row>
    <ns0:row r="104" ht="25" customHeight="1">
      <ns0:c r="A104" s="19"/>
      <ns0:c r="B104" s="19"/>
      <ns0:c r="C104" s="19"/>
      <ns0:c r="D104" s="6"/>
      <ns0:c r="E104" s="24"/>
      <ns0:c r="F104" s="15" t="str">
        <ns0:f>IF(C104="","",IF(OR(C104="В01",C104="Г01",C104="П01"),"мин.","шт."))</ns0:f>
      </ns0:c>
      <ns0:c r="G104" s="16" t="str">
        <ns0:f>IF(C104="","",INDEX('Контрольный лист'!$E$9:$E$20,MATCH(C104,'Контрольный лист'!$A$9:$A$20,0)))</ns0:f>
      </ns0:c>
      <ns0:c r="H104" s="16" t="str">
        <ns0:f>IF(OR(B104="",C104="",E104=""),"",ROUND(E104*G104/IF(F104="мин.",60,1),2))</ns0:f>
      </ns0:c>
      <ns0:c r="I104" s="5"/>
      <ns0:c r="J104" s="5"/>
      <ns0:c r="K104" s="5"/>
      <ns0:c r="L104" s="15" t="str">
        <ns0:f>IF(COUNTA(A104:E104,I104:K104)=0,"",IF(OR(A104="",B104="",C104="",NOT(ISNUMBER(D104)),NOT(ISNUMBER(E104)),E104&lt;=0,MOD(E104,1)&lt;&gt;0,I104="",J104=""),"Заполнить данные",IF(COUNTIFS($A$5:$A$204,A104,$B$5:$B$204,B104,$C$5:$C$204,C104)&gt;1,"Повтор позиции",IF(OR('Контрольный лист'!$C$4="",'Контрольный лист'!$F$4=""),"Заполнить данные",IF(OR(D104&lt;'Контрольный лист'!$C$4,D104&gt;'Контрольный лист'!$F$4),"Вне периода","")))))</ns0:f>
      </ns0:c>
    </ns0:row>
    <ns0:row r="105" ht="25" customHeight="1">
      <ns0:c r="A105" s="19"/>
      <ns0:c r="B105" s="19"/>
      <ns0:c r="C105" s="19"/>
      <ns0:c r="D105" s="6"/>
      <ns0:c r="E105" s="24"/>
      <ns0:c r="F105" s="15" t="str">
        <ns0:f>IF(C105="","",IF(OR(C105="В01",C105="Г01",C105="П01"),"мин.","шт."))</ns0:f>
      </ns0:c>
      <ns0:c r="G105" s="16" t="str">
        <ns0:f>IF(C105="","",INDEX('Контрольный лист'!$E$9:$E$20,MATCH(C105,'Контрольный лист'!$A$9:$A$20,0)))</ns0:f>
      </ns0:c>
      <ns0:c r="H105" s="16" t="str">
        <ns0:f>IF(OR(B105="",C105="",E105=""),"",ROUND(E105*G105/IF(F105="мин.",60,1),2))</ns0:f>
      </ns0:c>
      <ns0:c r="I105" s="5"/>
      <ns0:c r="J105" s="5"/>
      <ns0:c r="K105" s="5"/>
      <ns0:c r="L105" s="15" t="str">
        <ns0:f>IF(COUNTA(A105:E105,I105:K105)=0,"",IF(OR(A105="",B105="",C105="",NOT(ISNUMBER(D105)),NOT(ISNUMBER(E105)),E105&lt;=0,MOD(E105,1)&lt;&gt;0,I105="",J105=""),"Заполнить данные",IF(COUNTIFS($A$5:$A$204,A105,$B$5:$B$204,B105,$C$5:$C$204,C105)&gt;1,"Повтор позиции",IF(OR('Контрольный лист'!$C$4="",'Контрольный лист'!$F$4=""),"Заполнить данные",IF(OR(D105&lt;'Контрольный лист'!$C$4,D105&gt;'Контрольный лист'!$F$4),"Вне периода","")))))</ns0:f>
      </ns0:c>
    </ns0:row>
    <ns0:row r="106" ht="25" customHeight="1">
      <ns0:c r="A106" s="19"/>
      <ns0:c r="B106" s="19"/>
      <ns0:c r="C106" s="19"/>
      <ns0:c r="D106" s="6"/>
      <ns0:c r="E106" s="24"/>
      <ns0:c r="F106" s="15" t="str">
        <ns0:f>IF(C106="","",IF(OR(C106="В01",C106="Г01",C106="П01"),"мин.","шт."))</ns0:f>
      </ns0:c>
      <ns0:c r="G106" s="16" t="str">
        <ns0:f>IF(C106="","",INDEX('Контрольный лист'!$E$9:$E$20,MATCH(C106,'Контрольный лист'!$A$9:$A$20,0)))</ns0:f>
      </ns0:c>
      <ns0:c r="H106" s="16" t="str">
        <ns0:f>IF(OR(B106="",C106="",E106=""),"",ROUND(E106*G106/IF(F106="мин.",60,1),2))</ns0:f>
      </ns0:c>
      <ns0:c r="I106" s="5"/>
      <ns0:c r="J106" s="5"/>
      <ns0:c r="K106" s="5"/>
      <ns0:c r="L106" s="15" t="str">
        <ns0:f>IF(COUNTA(A106:E106,I106:K106)=0,"",IF(OR(A106="",B106="",C106="",NOT(ISNUMBER(D106)),NOT(ISNUMBER(E106)),E106&lt;=0,MOD(E106,1)&lt;&gt;0,I106="",J106=""),"Заполнить данные",IF(COUNTIFS($A$5:$A$204,A106,$B$5:$B$204,B106,$C$5:$C$204,C106)&gt;1,"Повтор позиции",IF(OR('Контрольный лист'!$C$4="",'Контрольный лист'!$F$4=""),"Заполнить данные",IF(OR(D106&lt;'Контрольный лист'!$C$4,D106&gt;'Контрольный лист'!$F$4),"Вне периода","")))))</ns0:f>
      </ns0:c>
    </ns0:row>
    <ns0:row r="107" ht="25" customHeight="1">
      <ns0:c r="A107" s="19"/>
      <ns0:c r="B107" s="19"/>
      <ns0:c r="C107" s="19"/>
      <ns0:c r="D107" s="6"/>
      <ns0:c r="E107" s="24"/>
      <ns0:c r="F107" s="15" t="str">
        <ns0:f>IF(C107="","",IF(OR(C107="В01",C107="Г01",C107="П01"),"мин.","шт."))</ns0:f>
      </ns0:c>
      <ns0:c r="G107" s="16" t="str">
        <ns0:f>IF(C107="","",INDEX('Контрольный лист'!$E$9:$E$20,MATCH(C107,'Контрольный лист'!$A$9:$A$20,0)))</ns0:f>
      </ns0:c>
      <ns0:c r="H107" s="16" t="str">
        <ns0:f>IF(OR(B107="",C107="",E107=""),"",ROUND(E107*G107/IF(F107="мин.",60,1),2))</ns0:f>
      </ns0:c>
      <ns0:c r="I107" s="5"/>
      <ns0:c r="J107" s="5"/>
      <ns0:c r="K107" s="5"/>
      <ns0:c r="L107" s="15" t="str">
        <ns0:f>IF(COUNTA(A107:E107,I107:K107)=0,"",IF(OR(A107="",B107="",C107="",NOT(ISNUMBER(D107)),NOT(ISNUMBER(E107)),E107&lt;=0,MOD(E107,1)&lt;&gt;0,I107="",J107=""),"Заполнить данные",IF(COUNTIFS($A$5:$A$204,A107,$B$5:$B$204,B107,$C$5:$C$204,C107)&gt;1,"Повтор позиции",IF(OR('Контрольный лист'!$C$4="",'Контрольный лист'!$F$4=""),"Заполнить данные",IF(OR(D107&lt;'Контрольный лист'!$C$4,D107&gt;'Контрольный лист'!$F$4),"Вне периода","")))))</ns0:f>
      </ns0:c>
    </ns0:row>
    <ns0:row r="108" ht="25" customHeight="1">
      <ns0:c r="A108" s="19"/>
      <ns0:c r="B108" s="19"/>
      <ns0:c r="C108" s="19"/>
      <ns0:c r="D108" s="6"/>
      <ns0:c r="E108" s="24"/>
      <ns0:c r="F108" s="15" t="str">
        <ns0:f>IF(C108="","",IF(OR(C108="В01",C108="Г01",C108="П01"),"мин.","шт."))</ns0:f>
      </ns0:c>
      <ns0:c r="G108" s="16" t="str">
        <ns0:f>IF(C108="","",INDEX('Контрольный лист'!$E$9:$E$20,MATCH(C108,'Контрольный лист'!$A$9:$A$20,0)))</ns0:f>
      </ns0:c>
      <ns0:c r="H108" s="16" t="str">
        <ns0:f>IF(OR(B108="",C108="",E108=""),"",ROUND(E108*G108/IF(F108="мин.",60,1),2))</ns0:f>
      </ns0:c>
      <ns0:c r="I108" s="5"/>
      <ns0:c r="J108" s="5"/>
      <ns0:c r="K108" s="5"/>
      <ns0:c r="L108" s="15" t="str">
        <ns0:f>IF(COUNTA(A108:E108,I108:K108)=0,"",IF(OR(A108="",B108="",C108="",NOT(ISNUMBER(D108)),NOT(ISNUMBER(E108)),E108&lt;=0,MOD(E108,1)&lt;&gt;0,I108="",J108=""),"Заполнить данные",IF(COUNTIFS($A$5:$A$204,A108,$B$5:$B$204,B108,$C$5:$C$204,C108)&gt;1,"Повтор позиции",IF(OR('Контрольный лист'!$C$4="",'Контрольный лист'!$F$4=""),"Заполнить данные",IF(OR(D108&lt;'Контрольный лист'!$C$4,D108&gt;'Контрольный лист'!$F$4),"Вне периода","")))))</ns0:f>
      </ns0:c>
    </ns0:row>
    <ns0:row r="109" ht="25" customHeight="1">
      <ns0:c r="A109" s="19"/>
      <ns0:c r="B109" s="19"/>
      <ns0:c r="C109" s="19"/>
      <ns0:c r="D109" s="6"/>
      <ns0:c r="E109" s="24"/>
      <ns0:c r="F109" s="15" t="str">
        <ns0:f>IF(C109="","",IF(OR(C109="В01",C109="Г01",C109="П01"),"мин.","шт."))</ns0:f>
      </ns0:c>
      <ns0:c r="G109" s="16" t="str">
        <ns0:f>IF(C109="","",INDEX('Контрольный лист'!$E$9:$E$20,MATCH(C109,'Контрольный лист'!$A$9:$A$20,0)))</ns0:f>
      </ns0:c>
      <ns0:c r="H109" s="16" t="str">
        <ns0:f>IF(OR(B109="",C109="",E109=""),"",ROUND(E109*G109/IF(F109="мин.",60,1),2))</ns0:f>
      </ns0:c>
      <ns0:c r="I109" s="5"/>
      <ns0:c r="J109" s="5"/>
      <ns0:c r="K109" s="5"/>
      <ns0:c r="L109" s="15" t="str">
        <ns0:f>IF(COUNTA(A109:E109,I109:K109)=0,"",IF(OR(A109="",B109="",C109="",NOT(ISNUMBER(D109)),NOT(ISNUMBER(E109)),E109&lt;=0,MOD(E109,1)&lt;&gt;0,I109="",J109=""),"Заполнить данные",IF(COUNTIFS($A$5:$A$204,A109,$B$5:$B$204,B109,$C$5:$C$204,C109)&gt;1,"Повтор позиции",IF(OR('Контрольный лист'!$C$4="",'Контрольный лист'!$F$4=""),"Заполнить данные",IF(OR(D109&lt;'Контрольный лист'!$C$4,D109&gt;'Контрольный лист'!$F$4),"Вне периода","")))))</ns0:f>
      </ns0:c>
    </ns0:row>
    <ns0:row r="110" ht="25" customHeight="1">
      <ns0:c r="A110" s="19"/>
      <ns0:c r="B110" s="19"/>
      <ns0:c r="C110" s="19"/>
      <ns0:c r="D110" s="6"/>
      <ns0:c r="E110" s="24"/>
      <ns0:c r="F110" s="15" t="str">
        <ns0:f>IF(C110="","",IF(OR(C110="В01",C110="Г01",C110="П01"),"мин.","шт."))</ns0:f>
      </ns0:c>
      <ns0:c r="G110" s="16" t="str">
        <ns0:f>IF(C110="","",INDEX('Контрольный лист'!$E$9:$E$20,MATCH(C110,'Контрольный лист'!$A$9:$A$20,0)))</ns0:f>
      </ns0:c>
      <ns0:c r="H110" s="16" t="str">
        <ns0:f>IF(OR(B110="",C110="",E110=""),"",ROUND(E110*G110/IF(F110="мин.",60,1),2))</ns0:f>
      </ns0:c>
      <ns0:c r="I110" s="5"/>
      <ns0:c r="J110" s="5"/>
      <ns0:c r="K110" s="5"/>
      <ns0:c r="L110" s="15" t="str">
        <ns0:f>IF(COUNTA(A110:E110,I110:K110)=0,"",IF(OR(A110="",B110="",C110="",NOT(ISNUMBER(D110)),NOT(ISNUMBER(E110)),E110&lt;=0,MOD(E110,1)&lt;&gt;0,I110="",J110=""),"Заполнить данные",IF(COUNTIFS($A$5:$A$204,A110,$B$5:$B$204,B110,$C$5:$C$204,C110)&gt;1,"Повтор позиции",IF(OR('Контрольный лист'!$C$4="",'Контрольный лист'!$F$4=""),"Заполнить данные",IF(OR(D110&lt;'Контрольный лист'!$C$4,D110&gt;'Контрольный лист'!$F$4),"Вне периода","")))))</ns0:f>
      </ns0:c>
    </ns0:row>
    <ns0:row r="111" ht="25" customHeight="1">
      <ns0:c r="A111" s="19"/>
      <ns0:c r="B111" s="19"/>
      <ns0:c r="C111" s="19"/>
      <ns0:c r="D111" s="6"/>
      <ns0:c r="E111" s="24"/>
      <ns0:c r="F111" s="15" t="str">
        <ns0:f>IF(C111="","",IF(OR(C111="В01",C111="Г01",C111="П01"),"мин.","шт."))</ns0:f>
      </ns0:c>
      <ns0:c r="G111" s="16" t="str">
        <ns0:f>IF(C111="","",INDEX('Контрольный лист'!$E$9:$E$20,MATCH(C111,'Контрольный лист'!$A$9:$A$20,0)))</ns0:f>
      </ns0:c>
      <ns0:c r="H111" s="16" t="str">
        <ns0:f>IF(OR(B111="",C111="",E111=""),"",ROUND(E111*G111/IF(F111="мин.",60,1),2))</ns0:f>
      </ns0:c>
      <ns0:c r="I111" s="5"/>
      <ns0:c r="J111" s="5"/>
      <ns0:c r="K111" s="5"/>
      <ns0:c r="L111" s="15" t="str">
        <ns0:f>IF(COUNTA(A111:E111,I111:K111)=0,"",IF(OR(A111="",B111="",C111="",NOT(ISNUMBER(D111)),NOT(ISNUMBER(E111)),E111&lt;=0,MOD(E111,1)&lt;&gt;0,I111="",J111=""),"Заполнить данные",IF(COUNTIFS($A$5:$A$204,A111,$B$5:$B$204,B111,$C$5:$C$204,C111)&gt;1,"Повтор позиции",IF(OR('Контрольный лист'!$C$4="",'Контрольный лист'!$F$4=""),"Заполнить данные",IF(OR(D111&lt;'Контрольный лист'!$C$4,D111&gt;'Контрольный лист'!$F$4),"Вне периода","")))))</ns0:f>
      </ns0:c>
    </ns0:row>
    <ns0:row r="112" ht="25" customHeight="1">
      <ns0:c r="A112" s="19"/>
      <ns0:c r="B112" s="19"/>
      <ns0:c r="C112" s="19"/>
      <ns0:c r="D112" s="6"/>
      <ns0:c r="E112" s="24"/>
      <ns0:c r="F112" s="15" t="str">
        <ns0:f>IF(C112="","",IF(OR(C112="В01",C112="Г01",C112="П01"),"мин.","шт."))</ns0:f>
      </ns0:c>
      <ns0:c r="G112" s="16" t="str">
        <ns0:f>IF(C112="","",INDEX('Контрольный лист'!$E$9:$E$20,MATCH(C112,'Контрольный лист'!$A$9:$A$20,0)))</ns0:f>
      </ns0:c>
      <ns0:c r="H112" s="16" t="str">
        <ns0:f>IF(OR(B112="",C112="",E112=""),"",ROUND(E112*G112/IF(F112="мин.",60,1),2))</ns0:f>
      </ns0:c>
      <ns0:c r="I112" s="5"/>
      <ns0:c r="J112" s="5"/>
      <ns0:c r="K112" s="5"/>
      <ns0:c r="L112" s="15" t="str">
        <ns0:f>IF(COUNTA(A112:E112,I112:K112)=0,"",IF(OR(A112="",B112="",C112="",NOT(ISNUMBER(D112)),NOT(ISNUMBER(E112)),E112&lt;=0,MOD(E112,1)&lt;&gt;0,I112="",J112=""),"Заполнить данные",IF(COUNTIFS($A$5:$A$204,A112,$B$5:$B$204,B112,$C$5:$C$204,C112)&gt;1,"Повтор позиции",IF(OR('Контрольный лист'!$C$4="",'Контрольный лист'!$F$4=""),"Заполнить данные",IF(OR(D112&lt;'Контрольный лист'!$C$4,D112&gt;'Контрольный лист'!$F$4),"Вне периода","")))))</ns0:f>
      </ns0:c>
    </ns0:row>
    <ns0:row r="113" ht="25" customHeight="1">
      <ns0:c r="A113" s="19"/>
      <ns0:c r="B113" s="19"/>
      <ns0:c r="C113" s="19"/>
      <ns0:c r="D113" s="6"/>
      <ns0:c r="E113" s="24"/>
      <ns0:c r="F113" s="15" t="str">
        <ns0:f>IF(C113="","",IF(OR(C113="В01",C113="Г01",C113="П01"),"мин.","шт."))</ns0:f>
      </ns0:c>
      <ns0:c r="G113" s="16" t="str">
        <ns0:f>IF(C113="","",INDEX('Контрольный лист'!$E$9:$E$20,MATCH(C113,'Контрольный лист'!$A$9:$A$20,0)))</ns0:f>
      </ns0:c>
      <ns0:c r="H113" s="16" t="str">
        <ns0:f>IF(OR(B113="",C113="",E113=""),"",ROUND(E113*G113/IF(F113="мин.",60,1),2))</ns0:f>
      </ns0:c>
      <ns0:c r="I113" s="5"/>
      <ns0:c r="J113" s="5"/>
      <ns0:c r="K113" s="5"/>
      <ns0:c r="L113" s="15" t="str">
        <ns0:f>IF(COUNTA(A113:E113,I113:K113)=0,"",IF(OR(A113="",B113="",C113="",NOT(ISNUMBER(D113)),NOT(ISNUMBER(E113)),E113&lt;=0,MOD(E113,1)&lt;&gt;0,I113="",J113=""),"Заполнить данные",IF(COUNTIFS($A$5:$A$204,A113,$B$5:$B$204,B113,$C$5:$C$204,C113)&gt;1,"Повтор позиции",IF(OR('Контрольный лист'!$C$4="",'Контрольный лист'!$F$4=""),"Заполнить данные",IF(OR(D113&lt;'Контрольный лист'!$C$4,D113&gt;'Контрольный лист'!$F$4),"Вне периода","")))))</ns0:f>
      </ns0:c>
    </ns0:row>
    <ns0:row r="114" ht="25" customHeight="1">
      <ns0:c r="A114" s="19"/>
      <ns0:c r="B114" s="19"/>
      <ns0:c r="C114" s="19"/>
      <ns0:c r="D114" s="6"/>
      <ns0:c r="E114" s="24"/>
      <ns0:c r="F114" s="15" t="str">
        <ns0:f>IF(C114="","",IF(OR(C114="В01",C114="Г01",C114="П01"),"мин.","шт."))</ns0:f>
      </ns0:c>
      <ns0:c r="G114" s="16" t="str">
        <ns0:f>IF(C114="","",INDEX('Контрольный лист'!$E$9:$E$20,MATCH(C114,'Контрольный лист'!$A$9:$A$20,0)))</ns0:f>
      </ns0:c>
      <ns0:c r="H114" s="16" t="str">
        <ns0:f>IF(OR(B114="",C114="",E114=""),"",ROUND(E114*G114/IF(F114="мин.",60,1),2))</ns0:f>
      </ns0:c>
      <ns0:c r="I114" s="5"/>
      <ns0:c r="J114" s="5"/>
      <ns0:c r="K114" s="5"/>
      <ns0:c r="L114" s="15" t="str">
        <ns0:f>IF(COUNTA(A114:E114,I114:K114)=0,"",IF(OR(A114="",B114="",C114="",NOT(ISNUMBER(D114)),NOT(ISNUMBER(E114)),E114&lt;=0,MOD(E114,1)&lt;&gt;0,I114="",J114=""),"Заполнить данные",IF(COUNTIFS($A$5:$A$204,A114,$B$5:$B$204,B114,$C$5:$C$204,C114)&gt;1,"Повтор позиции",IF(OR('Контрольный лист'!$C$4="",'Контрольный лист'!$F$4=""),"Заполнить данные",IF(OR(D114&lt;'Контрольный лист'!$C$4,D114&gt;'Контрольный лист'!$F$4),"Вне периода","")))))</ns0:f>
      </ns0:c>
    </ns0:row>
    <ns0:row r="115" ht="25" customHeight="1">
      <ns0:c r="A115" s="19"/>
      <ns0:c r="B115" s="19"/>
      <ns0:c r="C115" s="19"/>
      <ns0:c r="D115" s="6"/>
      <ns0:c r="E115" s="24"/>
      <ns0:c r="F115" s="15" t="str">
        <ns0:f>IF(C115="","",IF(OR(C115="В01",C115="Г01",C115="П01"),"мин.","шт."))</ns0:f>
      </ns0:c>
      <ns0:c r="G115" s="16" t="str">
        <ns0:f>IF(C115="","",INDEX('Контрольный лист'!$E$9:$E$20,MATCH(C115,'Контрольный лист'!$A$9:$A$20,0)))</ns0:f>
      </ns0:c>
      <ns0:c r="H115" s="16" t="str">
        <ns0:f>IF(OR(B115="",C115="",E115=""),"",ROUND(E115*G115/IF(F115="мин.",60,1),2))</ns0:f>
      </ns0:c>
      <ns0:c r="I115" s="5"/>
      <ns0:c r="J115" s="5"/>
      <ns0:c r="K115" s="5"/>
      <ns0:c r="L115" s="15" t="str">
        <ns0:f>IF(COUNTA(A115:E115,I115:K115)=0,"",IF(OR(A115="",B115="",C115="",NOT(ISNUMBER(D115)),NOT(ISNUMBER(E115)),E115&lt;=0,MOD(E115,1)&lt;&gt;0,I115="",J115=""),"Заполнить данные",IF(COUNTIFS($A$5:$A$204,A115,$B$5:$B$204,B115,$C$5:$C$204,C115)&gt;1,"Повтор позиции",IF(OR('Контрольный лист'!$C$4="",'Контрольный лист'!$F$4=""),"Заполнить данные",IF(OR(D115&lt;'Контрольный лист'!$C$4,D115&gt;'Контрольный лист'!$F$4),"Вне периода","")))))</ns0:f>
      </ns0:c>
    </ns0:row>
    <ns0:row r="116" ht="25" customHeight="1">
      <ns0:c r="A116" s="19"/>
      <ns0:c r="B116" s="19"/>
      <ns0:c r="C116" s="19"/>
      <ns0:c r="D116" s="6"/>
      <ns0:c r="E116" s="24"/>
      <ns0:c r="F116" s="15" t="str">
        <ns0:f>IF(C116="","",IF(OR(C116="В01",C116="Г01",C116="П01"),"мин.","шт."))</ns0:f>
      </ns0:c>
      <ns0:c r="G116" s="16" t="str">
        <ns0:f>IF(C116="","",INDEX('Контрольный лист'!$E$9:$E$20,MATCH(C116,'Контрольный лист'!$A$9:$A$20,0)))</ns0:f>
      </ns0:c>
      <ns0:c r="H116" s="16" t="str">
        <ns0:f>IF(OR(B116="",C116="",E116=""),"",ROUND(E116*G116/IF(F116="мин.",60,1),2))</ns0:f>
      </ns0:c>
      <ns0:c r="I116" s="5"/>
      <ns0:c r="J116" s="5"/>
      <ns0:c r="K116" s="5"/>
      <ns0:c r="L116" s="15" t="str">
        <ns0:f>IF(COUNTA(A116:E116,I116:K116)=0,"",IF(OR(A116="",B116="",C116="",NOT(ISNUMBER(D116)),NOT(ISNUMBER(E116)),E116&lt;=0,MOD(E116,1)&lt;&gt;0,I116="",J116=""),"Заполнить данные",IF(COUNTIFS($A$5:$A$204,A116,$B$5:$B$204,B116,$C$5:$C$204,C116)&gt;1,"Повтор позиции",IF(OR('Контрольный лист'!$C$4="",'Контрольный лист'!$F$4=""),"Заполнить данные",IF(OR(D116&lt;'Контрольный лист'!$C$4,D116&gt;'Контрольный лист'!$F$4),"Вне периода","")))))</ns0:f>
      </ns0:c>
    </ns0:row>
    <ns0:row r="117" ht="25" customHeight="1">
      <ns0:c r="A117" s="19"/>
      <ns0:c r="B117" s="19"/>
      <ns0:c r="C117" s="19"/>
      <ns0:c r="D117" s="6"/>
      <ns0:c r="E117" s="24"/>
      <ns0:c r="F117" s="15" t="str">
        <ns0:f>IF(C117="","",IF(OR(C117="В01",C117="Г01",C117="П01"),"мин.","шт."))</ns0:f>
      </ns0:c>
      <ns0:c r="G117" s="16" t="str">
        <ns0:f>IF(C117="","",INDEX('Контрольный лист'!$E$9:$E$20,MATCH(C117,'Контрольный лист'!$A$9:$A$20,0)))</ns0:f>
      </ns0:c>
      <ns0:c r="H117" s="16" t="str">
        <ns0:f>IF(OR(B117="",C117="",E117=""),"",ROUND(E117*G117/IF(F117="мин.",60,1),2))</ns0:f>
      </ns0:c>
      <ns0:c r="I117" s="5"/>
      <ns0:c r="J117" s="5"/>
      <ns0:c r="K117" s="5"/>
      <ns0:c r="L117" s="15" t="str">
        <ns0:f>IF(COUNTA(A117:E117,I117:K117)=0,"",IF(OR(A117="",B117="",C117="",NOT(ISNUMBER(D117)),NOT(ISNUMBER(E117)),E117&lt;=0,MOD(E117,1)&lt;&gt;0,I117="",J117=""),"Заполнить данные",IF(COUNTIFS($A$5:$A$204,A117,$B$5:$B$204,B117,$C$5:$C$204,C117)&gt;1,"Повтор позиции",IF(OR('Контрольный лист'!$C$4="",'Контрольный лист'!$F$4=""),"Заполнить данные",IF(OR(D117&lt;'Контрольный лист'!$C$4,D117&gt;'Контрольный лист'!$F$4),"Вне периода","")))))</ns0:f>
      </ns0:c>
    </ns0:row>
    <ns0:row r="118" ht="25" customHeight="1">
      <ns0:c r="A118" s="19"/>
      <ns0:c r="B118" s="19"/>
      <ns0:c r="C118" s="19"/>
      <ns0:c r="D118" s="6"/>
      <ns0:c r="E118" s="24"/>
      <ns0:c r="F118" s="15" t="str">
        <ns0:f>IF(C118="","",IF(OR(C118="В01",C118="Г01",C118="П01"),"мин.","шт."))</ns0:f>
      </ns0:c>
      <ns0:c r="G118" s="16" t="str">
        <ns0:f>IF(C118="","",INDEX('Контрольный лист'!$E$9:$E$20,MATCH(C118,'Контрольный лист'!$A$9:$A$20,0)))</ns0:f>
      </ns0:c>
      <ns0:c r="H118" s="16" t="str">
        <ns0:f>IF(OR(B118="",C118="",E118=""),"",ROUND(E118*G118/IF(F118="мин.",60,1),2))</ns0:f>
      </ns0:c>
      <ns0:c r="I118" s="5"/>
      <ns0:c r="J118" s="5"/>
      <ns0:c r="K118" s="5"/>
      <ns0:c r="L118" s="15" t="str">
        <ns0:f>IF(COUNTA(A118:E118,I118:K118)=0,"",IF(OR(A118="",B118="",C118="",NOT(ISNUMBER(D118)),NOT(ISNUMBER(E118)),E118&lt;=0,MOD(E118,1)&lt;&gt;0,I118="",J118=""),"Заполнить данные",IF(COUNTIFS($A$5:$A$204,A118,$B$5:$B$204,B118,$C$5:$C$204,C118)&gt;1,"Повтор позиции",IF(OR('Контрольный лист'!$C$4="",'Контрольный лист'!$F$4=""),"Заполнить данные",IF(OR(D118&lt;'Контрольный лист'!$C$4,D118&gt;'Контрольный лист'!$F$4),"Вне периода","")))))</ns0:f>
      </ns0:c>
    </ns0:row>
    <ns0:row r="119" ht="25" customHeight="1">
      <ns0:c r="A119" s="19"/>
      <ns0:c r="B119" s="19"/>
      <ns0:c r="C119" s="19"/>
      <ns0:c r="D119" s="6"/>
      <ns0:c r="E119" s="24"/>
      <ns0:c r="F119" s="15" t="str">
        <ns0:f>IF(C119="","",IF(OR(C119="В01",C119="Г01",C119="П01"),"мин.","шт."))</ns0:f>
      </ns0:c>
      <ns0:c r="G119" s="16" t="str">
        <ns0:f>IF(C119="","",INDEX('Контрольный лист'!$E$9:$E$20,MATCH(C119,'Контрольный лист'!$A$9:$A$20,0)))</ns0:f>
      </ns0:c>
      <ns0:c r="H119" s="16" t="str">
        <ns0:f>IF(OR(B119="",C119="",E119=""),"",ROUND(E119*G119/IF(F119="мин.",60,1),2))</ns0:f>
      </ns0:c>
      <ns0:c r="I119" s="5"/>
      <ns0:c r="J119" s="5"/>
      <ns0:c r="K119" s="5"/>
      <ns0:c r="L119" s="15" t="str">
        <ns0:f>IF(COUNTA(A119:E119,I119:K119)=0,"",IF(OR(A119="",B119="",C119="",NOT(ISNUMBER(D119)),NOT(ISNUMBER(E119)),E119&lt;=0,MOD(E119,1)&lt;&gt;0,I119="",J119=""),"Заполнить данные",IF(COUNTIFS($A$5:$A$204,A119,$B$5:$B$204,B119,$C$5:$C$204,C119)&gt;1,"Повтор позиции",IF(OR('Контрольный лист'!$C$4="",'Контрольный лист'!$F$4=""),"Заполнить данные",IF(OR(D119&lt;'Контрольный лист'!$C$4,D119&gt;'Контрольный лист'!$F$4),"Вне периода","")))))</ns0:f>
      </ns0:c>
    </ns0:row>
    <ns0:row r="120" ht="25" customHeight="1">
      <ns0:c r="A120" s="19"/>
      <ns0:c r="B120" s="19"/>
      <ns0:c r="C120" s="19"/>
      <ns0:c r="D120" s="6"/>
      <ns0:c r="E120" s="24"/>
      <ns0:c r="F120" s="15" t="str">
        <ns0:f>IF(C120="","",IF(OR(C120="В01",C120="Г01",C120="П01"),"мин.","шт."))</ns0:f>
      </ns0:c>
      <ns0:c r="G120" s="16" t="str">
        <ns0:f>IF(C120="","",INDEX('Контрольный лист'!$E$9:$E$20,MATCH(C120,'Контрольный лист'!$A$9:$A$20,0)))</ns0:f>
      </ns0:c>
      <ns0:c r="H120" s="16" t="str">
        <ns0:f>IF(OR(B120="",C120="",E120=""),"",ROUND(E120*G120/IF(F120="мин.",60,1),2))</ns0:f>
      </ns0:c>
      <ns0:c r="I120" s="5"/>
      <ns0:c r="J120" s="5"/>
      <ns0:c r="K120" s="5"/>
      <ns0:c r="L120" s="15" t="str">
        <ns0:f>IF(COUNTA(A120:E120,I120:K120)=0,"",IF(OR(A120="",B120="",C120="",NOT(ISNUMBER(D120)),NOT(ISNUMBER(E120)),E120&lt;=0,MOD(E120,1)&lt;&gt;0,I120="",J120=""),"Заполнить данные",IF(COUNTIFS($A$5:$A$204,A120,$B$5:$B$204,B120,$C$5:$C$204,C120)&gt;1,"Повтор позиции",IF(OR('Контрольный лист'!$C$4="",'Контрольный лист'!$F$4=""),"Заполнить данные",IF(OR(D120&lt;'Контрольный лист'!$C$4,D120&gt;'Контрольный лист'!$F$4),"Вне периода","")))))</ns0:f>
      </ns0:c>
    </ns0:row>
    <ns0:row r="121" ht="25" customHeight="1">
      <ns0:c r="A121" s="19"/>
      <ns0:c r="B121" s="19"/>
      <ns0:c r="C121" s="19"/>
      <ns0:c r="D121" s="6"/>
      <ns0:c r="E121" s="24"/>
      <ns0:c r="F121" s="15" t="str">
        <ns0:f>IF(C121="","",IF(OR(C121="В01",C121="Г01",C121="П01"),"мин.","шт."))</ns0:f>
      </ns0:c>
      <ns0:c r="G121" s="16" t="str">
        <ns0:f>IF(C121="","",INDEX('Контрольный лист'!$E$9:$E$20,MATCH(C121,'Контрольный лист'!$A$9:$A$20,0)))</ns0:f>
      </ns0:c>
      <ns0:c r="H121" s="16" t="str">
        <ns0:f>IF(OR(B121="",C121="",E121=""),"",ROUND(E121*G121/IF(F121="мин.",60,1),2))</ns0:f>
      </ns0:c>
      <ns0:c r="I121" s="5"/>
      <ns0:c r="J121" s="5"/>
      <ns0:c r="K121" s="5"/>
      <ns0:c r="L121" s="15" t="str">
        <ns0:f>IF(COUNTA(A121:E121,I121:K121)=0,"",IF(OR(A121="",B121="",C121="",NOT(ISNUMBER(D121)),NOT(ISNUMBER(E121)),E121&lt;=0,MOD(E121,1)&lt;&gt;0,I121="",J121=""),"Заполнить данные",IF(COUNTIFS($A$5:$A$204,A121,$B$5:$B$204,B121,$C$5:$C$204,C121)&gt;1,"Повтор позиции",IF(OR('Контрольный лист'!$C$4="",'Контрольный лист'!$F$4=""),"Заполнить данные",IF(OR(D121&lt;'Контрольный лист'!$C$4,D121&gt;'Контрольный лист'!$F$4),"Вне периода","")))))</ns0:f>
      </ns0:c>
    </ns0:row>
    <ns0:row r="122" ht="25" customHeight="1">
      <ns0:c r="A122" s="19"/>
      <ns0:c r="B122" s="19"/>
      <ns0:c r="C122" s="19"/>
      <ns0:c r="D122" s="6"/>
      <ns0:c r="E122" s="24"/>
      <ns0:c r="F122" s="15" t="str">
        <ns0:f>IF(C122="","",IF(OR(C122="В01",C122="Г01",C122="П01"),"мин.","шт."))</ns0:f>
      </ns0:c>
      <ns0:c r="G122" s="16" t="str">
        <ns0:f>IF(C122="","",INDEX('Контрольный лист'!$E$9:$E$20,MATCH(C122,'Контрольный лист'!$A$9:$A$20,0)))</ns0:f>
      </ns0:c>
      <ns0:c r="H122" s="16" t="str">
        <ns0:f>IF(OR(B122="",C122="",E122=""),"",ROUND(E122*G122/IF(F122="мин.",60,1),2))</ns0:f>
      </ns0:c>
      <ns0:c r="I122" s="5"/>
      <ns0:c r="J122" s="5"/>
      <ns0:c r="K122" s="5"/>
      <ns0:c r="L122" s="15" t="str">
        <ns0:f>IF(COUNTA(A122:E122,I122:K122)=0,"",IF(OR(A122="",B122="",C122="",NOT(ISNUMBER(D122)),NOT(ISNUMBER(E122)),E122&lt;=0,MOD(E122,1)&lt;&gt;0,I122="",J122=""),"Заполнить данные",IF(COUNTIFS($A$5:$A$204,A122,$B$5:$B$204,B122,$C$5:$C$204,C122)&gt;1,"Повтор позиции",IF(OR('Контрольный лист'!$C$4="",'Контрольный лист'!$F$4=""),"Заполнить данные",IF(OR(D122&lt;'Контрольный лист'!$C$4,D122&gt;'Контрольный лист'!$F$4),"Вне периода","")))))</ns0:f>
      </ns0:c>
    </ns0:row>
    <ns0:row r="123" ht="25" customHeight="1">
      <ns0:c r="A123" s="19"/>
      <ns0:c r="B123" s="19"/>
      <ns0:c r="C123" s="19"/>
      <ns0:c r="D123" s="6"/>
      <ns0:c r="E123" s="24"/>
      <ns0:c r="F123" s="15" t="str">
        <ns0:f>IF(C123="","",IF(OR(C123="В01",C123="Г01",C123="П01"),"мин.","шт."))</ns0:f>
      </ns0:c>
      <ns0:c r="G123" s="16" t="str">
        <ns0:f>IF(C123="","",INDEX('Контрольный лист'!$E$9:$E$20,MATCH(C123,'Контрольный лист'!$A$9:$A$20,0)))</ns0:f>
      </ns0:c>
      <ns0:c r="H123" s="16" t="str">
        <ns0:f>IF(OR(B123="",C123="",E123=""),"",ROUND(E123*G123/IF(F123="мин.",60,1),2))</ns0:f>
      </ns0:c>
      <ns0:c r="I123" s="5"/>
      <ns0:c r="J123" s="5"/>
      <ns0:c r="K123" s="5"/>
      <ns0:c r="L123" s="15" t="str">
        <ns0:f>IF(COUNTA(A123:E123,I123:K123)=0,"",IF(OR(A123="",B123="",C123="",NOT(ISNUMBER(D123)),NOT(ISNUMBER(E123)),E123&lt;=0,MOD(E123,1)&lt;&gt;0,I123="",J123=""),"Заполнить данные",IF(COUNTIFS($A$5:$A$204,A123,$B$5:$B$204,B123,$C$5:$C$204,C123)&gt;1,"Повтор позиции",IF(OR('Контрольный лист'!$C$4="",'Контрольный лист'!$F$4=""),"Заполнить данные",IF(OR(D123&lt;'Контрольный лист'!$C$4,D123&gt;'Контрольный лист'!$F$4),"Вне периода","")))))</ns0:f>
      </ns0:c>
    </ns0:row>
    <ns0:row r="124" ht="25" customHeight="1">
      <ns0:c r="A124" s="19"/>
      <ns0:c r="B124" s="19"/>
      <ns0:c r="C124" s="19"/>
      <ns0:c r="D124" s="6"/>
      <ns0:c r="E124" s="24"/>
      <ns0:c r="F124" s="15" t="str">
        <ns0:f>IF(C124="","",IF(OR(C124="В01",C124="Г01",C124="П01"),"мин.","шт."))</ns0:f>
      </ns0:c>
      <ns0:c r="G124" s="16" t="str">
        <ns0:f>IF(C124="","",INDEX('Контрольный лист'!$E$9:$E$20,MATCH(C124,'Контрольный лист'!$A$9:$A$20,0)))</ns0:f>
      </ns0:c>
      <ns0:c r="H124" s="16" t="str">
        <ns0:f>IF(OR(B124="",C124="",E124=""),"",ROUND(E124*G124/IF(F124="мин.",60,1),2))</ns0:f>
      </ns0:c>
      <ns0:c r="I124" s="5"/>
      <ns0:c r="J124" s="5"/>
      <ns0:c r="K124" s="5"/>
      <ns0:c r="L124" s="15" t="str">
        <ns0:f>IF(COUNTA(A124:E124,I124:K124)=0,"",IF(OR(A124="",B124="",C124="",NOT(ISNUMBER(D124)),NOT(ISNUMBER(E124)),E124&lt;=0,MOD(E124,1)&lt;&gt;0,I124="",J124=""),"Заполнить данные",IF(COUNTIFS($A$5:$A$204,A124,$B$5:$B$204,B124,$C$5:$C$204,C124)&gt;1,"Повтор позиции",IF(OR('Контрольный лист'!$C$4="",'Контрольный лист'!$F$4=""),"Заполнить данные",IF(OR(D124&lt;'Контрольный лист'!$C$4,D124&gt;'Контрольный лист'!$F$4),"Вне периода","")))))</ns0:f>
      </ns0:c>
    </ns0:row>
    <ns0:row r="125" ht="25" customHeight="1">
      <ns0:c r="A125" s="19"/>
      <ns0:c r="B125" s="19"/>
      <ns0:c r="C125" s="19"/>
      <ns0:c r="D125" s="6"/>
      <ns0:c r="E125" s="24"/>
      <ns0:c r="F125" s="15" t="str">
        <ns0:f>IF(C125="","",IF(OR(C125="В01",C125="Г01",C125="П01"),"мин.","шт."))</ns0:f>
      </ns0:c>
      <ns0:c r="G125" s="16" t="str">
        <ns0:f>IF(C125="","",INDEX('Контрольный лист'!$E$9:$E$20,MATCH(C125,'Контрольный лист'!$A$9:$A$20,0)))</ns0:f>
      </ns0:c>
      <ns0:c r="H125" s="16" t="str">
        <ns0:f>IF(OR(B125="",C125="",E125=""),"",ROUND(E125*G125/IF(F125="мин.",60,1),2))</ns0:f>
      </ns0:c>
      <ns0:c r="I125" s="5"/>
      <ns0:c r="J125" s="5"/>
      <ns0:c r="K125" s="5"/>
      <ns0:c r="L125" s="15" t="str">
        <ns0:f>IF(COUNTA(A125:E125,I125:K125)=0,"",IF(OR(A125="",B125="",C125="",NOT(ISNUMBER(D125)),NOT(ISNUMBER(E125)),E125&lt;=0,MOD(E125,1)&lt;&gt;0,I125="",J125=""),"Заполнить данные",IF(COUNTIFS($A$5:$A$204,A125,$B$5:$B$204,B125,$C$5:$C$204,C125)&gt;1,"Повтор позиции",IF(OR('Контрольный лист'!$C$4="",'Контрольный лист'!$F$4=""),"Заполнить данные",IF(OR(D125&lt;'Контрольный лист'!$C$4,D125&gt;'Контрольный лист'!$F$4),"Вне периода","")))))</ns0:f>
      </ns0:c>
    </ns0:row>
    <ns0:row r="126" ht="25" customHeight="1">
      <ns0:c r="A126" s="19"/>
      <ns0:c r="B126" s="19"/>
      <ns0:c r="C126" s="19"/>
      <ns0:c r="D126" s="6"/>
      <ns0:c r="E126" s="24"/>
      <ns0:c r="F126" s="15" t="str">
        <ns0:f>IF(C126="","",IF(OR(C126="В01",C126="Г01",C126="П01"),"мин.","шт."))</ns0:f>
      </ns0:c>
      <ns0:c r="G126" s="16" t="str">
        <ns0:f>IF(C126="","",INDEX('Контрольный лист'!$E$9:$E$20,MATCH(C126,'Контрольный лист'!$A$9:$A$20,0)))</ns0:f>
      </ns0:c>
      <ns0:c r="H126" s="16" t="str">
        <ns0:f>IF(OR(B126="",C126="",E126=""),"",ROUND(E126*G126/IF(F126="мин.",60,1),2))</ns0:f>
      </ns0:c>
      <ns0:c r="I126" s="5"/>
      <ns0:c r="J126" s="5"/>
      <ns0:c r="K126" s="5"/>
      <ns0:c r="L126" s="15" t="str">
        <ns0:f>IF(COUNTA(A126:E126,I126:K126)=0,"",IF(OR(A126="",B126="",C126="",NOT(ISNUMBER(D126)),NOT(ISNUMBER(E126)),E126&lt;=0,MOD(E126,1)&lt;&gt;0,I126="",J126=""),"Заполнить данные",IF(COUNTIFS($A$5:$A$204,A126,$B$5:$B$204,B126,$C$5:$C$204,C126)&gt;1,"Повтор позиции",IF(OR('Контрольный лист'!$C$4="",'Контрольный лист'!$F$4=""),"Заполнить данные",IF(OR(D126&lt;'Контрольный лист'!$C$4,D126&gt;'Контрольный лист'!$F$4),"Вне периода","")))))</ns0:f>
      </ns0:c>
    </ns0:row>
    <ns0:row r="127" ht="25" customHeight="1">
      <ns0:c r="A127" s="19"/>
      <ns0:c r="B127" s="19"/>
      <ns0:c r="C127" s="19"/>
      <ns0:c r="D127" s="6"/>
      <ns0:c r="E127" s="24"/>
      <ns0:c r="F127" s="15" t="str">
        <ns0:f>IF(C127="","",IF(OR(C127="В01",C127="Г01",C127="П01"),"мин.","шт."))</ns0:f>
      </ns0:c>
      <ns0:c r="G127" s="16" t="str">
        <ns0:f>IF(C127="","",INDEX('Контрольный лист'!$E$9:$E$20,MATCH(C127,'Контрольный лист'!$A$9:$A$20,0)))</ns0:f>
      </ns0:c>
      <ns0:c r="H127" s="16" t="str">
        <ns0:f>IF(OR(B127="",C127="",E127=""),"",ROUND(E127*G127/IF(F127="мин.",60,1),2))</ns0:f>
      </ns0:c>
      <ns0:c r="I127" s="5"/>
      <ns0:c r="J127" s="5"/>
      <ns0:c r="K127" s="5"/>
      <ns0:c r="L127" s="15" t="str">
        <ns0:f>IF(COUNTA(A127:E127,I127:K127)=0,"",IF(OR(A127="",B127="",C127="",NOT(ISNUMBER(D127)),NOT(ISNUMBER(E127)),E127&lt;=0,MOD(E127,1)&lt;&gt;0,I127="",J127=""),"Заполнить данные",IF(COUNTIFS($A$5:$A$204,A127,$B$5:$B$204,B127,$C$5:$C$204,C127)&gt;1,"Повтор позиции",IF(OR('Контрольный лист'!$C$4="",'Контрольный лист'!$F$4=""),"Заполнить данные",IF(OR(D127&lt;'Контрольный лист'!$C$4,D127&gt;'Контрольный лист'!$F$4),"Вне периода","")))))</ns0:f>
      </ns0:c>
    </ns0:row>
    <ns0:row r="128" ht="25" customHeight="1">
      <ns0:c r="A128" s="19"/>
      <ns0:c r="B128" s="19"/>
      <ns0:c r="C128" s="19"/>
      <ns0:c r="D128" s="6"/>
      <ns0:c r="E128" s="24"/>
      <ns0:c r="F128" s="15" t="str">
        <ns0:f>IF(C128="","",IF(OR(C128="В01",C128="Г01",C128="П01"),"мин.","шт."))</ns0:f>
      </ns0:c>
      <ns0:c r="G128" s="16" t="str">
        <ns0:f>IF(C128="","",INDEX('Контрольный лист'!$E$9:$E$20,MATCH(C128,'Контрольный лист'!$A$9:$A$20,0)))</ns0:f>
      </ns0:c>
      <ns0:c r="H128" s="16" t="str">
        <ns0:f>IF(OR(B128="",C128="",E128=""),"",ROUND(E128*G128/IF(F128="мин.",60,1),2))</ns0:f>
      </ns0:c>
      <ns0:c r="I128" s="5"/>
      <ns0:c r="J128" s="5"/>
      <ns0:c r="K128" s="5"/>
      <ns0:c r="L128" s="15" t="str">
        <ns0:f>IF(COUNTA(A128:E128,I128:K128)=0,"",IF(OR(A128="",B128="",C128="",NOT(ISNUMBER(D128)),NOT(ISNUMBER(E128)),E128&lt;=0,MOD(E128,1)&lt;&gt;0,I128="",J128=""),"Заполнить данные",IF(COUNTIFS($A$5:$A$204,A128,$B$5:$B$204,B128,$C$5:$C$204,C128)&gt;1,"Повтор позиции",IF(OR('Контрольный лист'!$C$4="",'Контрольный лист'!$F$4=""),"Заполнить данные",IF(OR(D128&lt;'Контрольный лист'!$C$4,D128&gt;'Контрольный лист'!$F$4),"Вне периода","")))))</ns0:f>
      </ns0:c>
    </ns0:row>
    <ns0:row r="129" ht="25" customHeight="1">
      <ns0:c r="A129" s="19"/>
      <ns0:c r="B129" s="19"/>
      <ns0:c r="C129" s="19"/>
      <ns0:c r="D129" s="6"/>
      <ns0:c r="E129" s="24"/>
      <ns0:c r="F129" s="15" t="str">
        <ns0:f>IF(C129="","",IF(OR(C129="В01",C129="Г01",C129="П01"),"мин.","шт."))</ns0:f>
      </ns0:c>
      <ns0:c r="G129" s="16" t="str">
        <ns0:f>IF(C129="","",INDEX('Контрольный лист'!$E$9:$E$20,MATCH(C129,'Контрольный лист'!$A$9:$A$20,0)))</ns0:f>
      </ns0:c>
      <ns0:c r="H129" s="16" t="str">
        <ns0:f>IF(OR(B129="",C129="",E129=""),"",ROUND(E129*G129/IF(F129="мин.",60,1),2))</ns0:f>
      </ns0:c>
      <ns0:c r="I129" s="5"/>
      <ns0:c r="J129" s="5"/>
      <ns0:c r="K129" s="5"/>
      <ns0:c r="L129" s="15" t="str">
        <ns0:f>IF(COUNTA(A129:E129,I129:K129)=0,"",IF(OR(A129="",B129="",C129="",NOT(ISNUMBER(D129)),NOT(ISNUMBER(E129)),E129&lt;=0,MOD(E129,1)&lt;&gt;0,I129="",J129=""),"Заполнить данные",IF(COUNTIFS($A$5:$A$204,A129,$B$5:$B$204,B129,$C$5:$C$204,C129)&gt;1,"Повтор позиции",IF(OR('Контрольный лист'!$C$4="",'Контрольный лист'!$F$4=""),"Заполнить данные",IF(OR(D129&lt;'Контрольный лист'!$C$4,D129&gt;'Контрольный лист'!$F$4),"Вне периода","")))))</ns0:f>
      </ns0:c>
    </ns0:row>
    <ns0:row r="130" ht="25" customHeight="1">
      <ns0:c r="A130" s="19"/>
      <ns0:c r="B130" s="19"/>
      <ns0:c r="C130" s="19"/>
      <ns0:c r="D130" s="6"/>
      <ns0:c r="E130" s="24"/>
      <ns0:c r="F130" s="15" t="str">
        <ns0:f>IF(C130="","",IF(OR(C130="В01",C130="Г01",C130="П01"),"мин.","шт."))</ns0:f>
      </ns0:c>
      <ns0:c r="G130" s="16" t="str">
        <ns0:f>IF(C130="","",INDEX('Контрольный лист'!$E$9:$E$20,MATCH(C130,'Контрольный лист'!$A$9:$A$20,0)))</ns0:f>
      </ns0:c>
      <ns0:c r="H130" s="16" t="str">
        <ns0:f>IF(OR(B130="",C130="",E130=""),"",ROUND(E130*G130/IF(F130="мин.",60,1),2))</ns0:f>
      </ns0:c>
      <ns0:c r="I130" s="5"/>
      <ns0:c r="J130" s="5"/>
      <ns0:c r="K130" s="5"/>
      <ns0:c r="L130" s="15" t="str">
        <ns0:f>IF(COUNTA(A130:E130,I130:K130)=0,"",IF(OR(A130="",B130="",C130="",NOT(ISNUMBER(D130)),NOT(ISNUMBER(E130)),E130&lt;=0,MOD(E130,1)&lt;&gt;0,I130="",J130=""),"Заполнить данные",IF(COUNTIFS($A$5:$A$204,A130,$B$5:$B$204,B130,$C$5:$C$204,C130)&gt;1,"Повтор позиции",IF(OR('Контрольный лист'!$C$4="",'Контрольный лист'!$F$4=""),"Заполнить данные",IF(OR(D130&lt;'Контрольный лист'!$C$4,D130&gt;'Контрольный лист'!$F$4),"Вне периода","")))))</ns0:f>
      </ns0:c>
    </ns0:row>
    <ns0:row r="131" ht="25" customHeight="1">
      <ns0:c r="A131" s="19"/>
      <ns0:c r="B131" s="19"/>
      <ns0:c r="C131" s="19"/>
      <ns0:c r="D131" s="6"/>
      <ns0:c r="E131" s="24"/>
      <ns0:c r="F131" s="15" t="str">
        <ns0:f>IF(C131="","",IF(OR(C131="В01",C131="Г01",C131="П01"),"мин.","шт."))</ns0:f>
      </ns0:c>
      <ns0:c r="G131" s="16" t="str">
        <ns0:f>IF(C131="","",INDEX('Контрольный лист'!$E$9:$E$20,MATCH(C131,'Контрольный лист'!$A$9:$A$20,0)))</ns0:f>
      </ns0:c>
      <ns0:c r="H131" s="16" t="str">
        <ns0:f>IF(OR(B131="",C131="",E131=""),"",ROUND(E131*G131/IF(F131="мин.",60,1),2))</ns0:f>
      </ns0:c>
      <ns0:c r="I131" s="5"/>
      <ns0:c r="J131" s="5"/>
      <ns0:c r="K131" s="5"/>
      <ns0:c r="L131" s="15" t="str">
        <ns0:f>IF(COUNTA(A131:E131,I131:K131)=0,"",IF(OR(A131="",B131="",C131="",NOT(ISNUMBER(D131)),NOT(ISNUMBER(E131)),E131&lt;=0,MOD(E131,1)&lt;&gt;0,I131="",J131=""),"Заполнить данные",IF(COUNTIFS($A$5:$A$204,A131,$B$5:$B$204,B131,$C$5:$C$204,C131)&gt;1,"Повтор позиции",IF(OR('Контрольный лист'!$C$4="",'Контрольный лист'!$F$4=""),"Заполнить данные",IF(OR(D131&lt;'Контрольный лист'!$C$4,D131&gt;'Контрольный лист'!$F$4),"Вне периода","")))))</ns0:f>
      </ns0:c>
    </ns0:row>
    <ns0:row r="132" ht="25" customHeight="1">
      <ns0:c r="A132" s="19"/>
      <ns0:c r="B132" s="19"/>
      <ns0:c r="C132" s="19"/>
      <ns0:c r="D132" s="6"/>
      <ns0:c r="E132" s="24"/>
      <ns0:c r="F132" s="15" t="str">
        <ns0:f>IF(C132="","",IF(OR(C132="В01",C132="Г01",C132="П01"),"мин.","шт."))</ns0:f>
      </ns0:c>
      <ns0:c r="G132" s="16" t="str">
        <ns0:f>IF(C132="","",INDEX('Контрольный лист'!$E$9:$E$20,MATCH(C132,'Контрольный лист'!$A$9:$A$20,0)))</ns0:f>
      </ns0:c>
      <ns0:c r="H132" s="16" t="str">
        <ns0:f>IF(OR(B132="",C132="",E132=""),"",ROUND(E132*G132/IF(F132="мин.",60,1),2))</ns0:f>
      </ns0:c>
      <ns0:c r="I132" s="5"/>
      <ns0:c r="J132" s="5"/>
      <ns0:c r="K132" s="5"/>
      <ns0:c r="L132" s="15" t="str">
        <ns0:f>IF(COUNTA(A132:E132,I132:K132)=0,"",IF(OR(A132="",B132="",C132="",NOT(ISNUMBER(D132)),NOT(ISNUMBER(E132)),E132&lt;=0,MOD(E132,1)&lt;&gt;0,I132="",J132=""),"Заполнить данные",IF(COUNTIFS($A$5:$A$204,A132,$B$5:$B$204,B132,$C$5:$C$204,C132)&gt;1,"Повтор позиции",IF(OR('Контрольный лист'!$C$4="",'Контрольный лист'!$F$4=""),"Заполнить данные",IF(OR(D132&lt;'Контрольный лист'!$C$4,D132&gt;'Контрольный лист'!$F$4),"Вне периода","")))))</ns0:f>
      </ns0:c>
    </ns0:row>
    <ns0:row r="133" ht="25" customHeight="1">
      <ns0:c r="A133" s="19"/>
      <ns0:c r="B133" s="19"/>
      <ns0:c r="C133" s="19"/>
      <ns0:c r="D133" s="6"/>
      <ns0:c r="E133" s="24"/>
      <ns0:c r="F133" s="15" t="str">
        <ns0:f>IF(C133="","",IF(OR(C133="В01",C133="Г01",C133="П01"),"мин.","шт."))</ns0:f>
      </ns0:c>
      <ns0:c r="G133" s="16" t="str">
        <ns0:f>IF(C133="","",INDEX('Контрольный лист'!$E$9:$E$20,MATCH(C133,'Контрольный лист'!$A$9:$A$20,0)))</ns0:f>
      </ns0:c>
      <ns0:c r="H133" s="16" t="str">
        <ns0:f>IF(OR(B133="",C133="",E133=""),"",ROUND(E133*G133/IF(F133="мин.",60,1),2))</ns0:f>
      </ns0:c>
      <ns0:c r="I133" s="5"/>
      <ns0:c r="J133" s="5"/>
      <ns0:c r="K133" s="5"/>
      <ns0:c r="L133" s="15" t="str">
        <ns0:f>IF(COUNTA(A133:E133,I133:K133)=0,"",IF(OR(A133="",B133="",C133="",NOT(ISNUMBER(D133)),NOT(ISNUMBER(E133)),E133&lt;=0,MOD(E133,1)&lt;&gt;0,I133="",J133=""),"Заполнить данные",IF(COUNTIFS($A$5:$A$204,A133,$B$5:$B$204,B133,$C$5:$C$204,C133)&gt;1,"Повтор позиции",IF(OR('Контрольный лист'!$C$4="",'Контрольный лист'!$F$4=""),"Заполнить данные",IF(OR(D133&lt;'Контрольный лист'!$C$4,D133&gt;'Контрольный лист'!$F$4),"Вне периода","")))))</ns0:f>
      </ns0:c>
    </ns0:row>
    <ns0:row r="134" ht="25" customHeight="1">
      <ns0:c r="A134" s="19"/>
      <ns0:c r="B134" s="19"/>
      <ns0:c r="C134" s="19"/>
      <ns0:c r="D134" s="6"/>
      <ns0:c r="E134" s="24"/>
      <ns0:c r="F134" s="15" t="str">
        <ns0:f>IF(C134="","",IF(OR(C134="В01",C134="Г01",C134="П01"),"мин.","шт."))</ns0:f>
      </ns0:c>
      <ns0:c r="G134" s="16" t="str">
        <ns0:f>IF(C134="","",INDEX('Контрольный лист'!$E$9:$E$20,MATCH(C134,'Контрольный лист'!$A$9:$A$20,0)))</ns0:f>
      </ns0:c>
      <ns0:c r="H134" s="16" t="str">
        <ns0:f>IF(OR(B134="",C134="",E134=""),"",ROUND(E134*G134/IF(F134="мин.",60,1),2))</ns0:f>
      </ns0:c>
      <ns0:c r="I134" s="5"/>
      <ns0:c r="J134" s="5"/>
      <ns0:c r="K134" s="5"/>
      <ns0:c r="L134" s="15" t="str">
        <ns0:f>IF(COUNTA(A134:E134,I134:K134)=0,"",IF(OR(A134="",B134="",C134="",NOT(ISNUMBER(D134)),NOT(ISNUMBER(E134)),E134&lt;=0,MOD(E134,1)&lt;&gt;0,I134="",J134=""),"Заполнить данные",IF(COUNTIFS($A$5:$A$204,A134,$B$5:$B$204,B134,$C$5:$C$204,C134)&gt;1,"Повтор позиции",IF(OR('Контрольный лист'!$C$4="",'Контрольный лист'!$F$4=""),"Заполнить данные",IF(OR(D134&lt;'Контрольный лист'!$C$4,D134&gt;'Контрольный лист'!$F$4),"Вне периода","")))))</ns0:f>
      </ns0:c>
    </ns0:row>
    <ns0:row r="135" ht="25" customHeight="1">
      <ns0:c r="A135" s="19"/>
      <ns0:c r="B135" s="19"/>
      <ns0:c r="C135" s="19"/>
      <ns0:c r="D135" s="6"/>
      <ns0:c r="E135" s="24"/>
      <ns0:c r="F135" s="15" t="str">
        <ns0:f>IF(C135="","",IF(OR(C135="В01",C135="Г01",C135="П01"),"мин.","шт."))</ns0:f>
      </ns0:c>
      <ns0:c r="G135" s="16" t="str">
        <ns0:f>IF(C135="","",INDEX('Контрольный лист'!$E$9:$E$20,MATCH(C135,'Контрольный лист'!$A$9:$A$20,0)))</ns0:f>
      </ns0:c>
      <ns0:c r="H135" s="16" t="str">
        <ns0:f>IF(OR(B135="",C135="",E135=""),"",ROUND(E135*G135/IF(F135="мин.",60,1),2))</ns0:f>
      </ns0:c>
      <ns0:c r="I135" s="5"/>
      <ns0:c r="J135" s="5"/>
      <ns0:c r="K135" s="5"/>
      <ns0:c r="L135" s="15" t="str">
        <ns0:f>IF(COUNTA(A135:E135,I135:K135)=0,"",IF(OR(A135="",B135="",C135="",NOT(ISNUMBER(D135)),NOT(ISNUMBER(E135)),E135&lt;=0,MOD(E135,1)&lt;&gt;0,I135="",J135=""),"Заполнить данные",IF(COUNTIFS($A$5:$A$204,A135,$B$5:$B$204,B135,$C$5:$C$204,C135)&gt;1,"Повтор позиции",IF(OR('Контрольный лист'!$C$4="",'Контрольный лист'!$F$4=""),"Заполнить данные",IF(OR(D135&lt;'Контрольный лист'!$C$4,D135&gt;'Контрольный лист'!$F$4),"Вне периода","")))))</ns0:f>
      </ns0:c>
    </ns0:row>
    <ns0:row r="136" ht="25" customHeight="1">
      <ns0:c r="A136" s="19"/>
      <ns0:c r="B136" s="19"/>
      <ns0:c r="C136" s="19"/>
      <ns0:c r="D136" s="6"/>
      <ns0:c r="E136" s="24"/>
      <ns0:c r="F136" s="15" t="str">
        <ns0:f>IF(C136="","",IF(OR(C136="В01",C136="Г01",C136="П01"),"мин.","шт."))</ns0:f>
      </ns0:c>
      <ns0:c r="G136" s="16" t="str">
        <ns0:f>IF(C136="","",INDEX('Контрольный лист'!$E$9:$E$20,MATCH(C136,'Контрольный лист'!$A$9:$A$20,0)))</ns0:f>
      </ns0:c>
      <ns0:c r="H136" s="16" t="str">
        <ns0:f>IF(OR(B136="",C136="",E136=""),"",ROUND(E136*G136/IF(F136="мин.",60,1),2))</ns0:f>
      </ns0:c>
      <ns0:c r="I136" s="5"/>
      <ns0:c r="J136" s="5"/>
      <ns0:c r="K136" s="5"/>
      <ns0:c r="L136" s="15" t="str">
        <ns0:f>IF(COUNTA(A136:E136,I136:K136)=0,"",IF(OR(A136="",B136="",C136="",NOT(ISNUMBER(D136)),NOT(ISNUMBER(E136)),E136&lt;=0,MOD(E136,1)&lt;&gt;0,I136="",J136=""),"Заполнить данные",IF(COUNTIFS($A$5:$A$204,A136,$B$5:$B$204,B136,$C$5:$C$204,C136)&gt;1,"Повтор позиции",IF(OR('Контрольный лист'!$C$4="",'Контрольный лист'!$F$4=""),"Заполнить данные",IF(OR(D136&lt;'Контрольный лист'!$C$4,D136&gt;'Контрольный лист'!$F$4),"Вне периода","")))))</ns0:f>
      </ns0:c>
    </ns0:row>
    <ns0:row r="137" ht="25" customHeight="1">
      <ns0:c r="A137" s="19"/>
      <ns0:c r="B137" s="19"/>
      <ns0:c r="C137" s="19"/>
      <ns0:c r="D137" s="6"/>
      <ns0:c r="E137" s="24"/>
      <ns0:c r="F137" s="15" t="str">
        <ns0:f>IF(C137="","",IF(OR(C137="В01",C137="Г01",C137="П01"),"мин.","шт."))</ns0:f>
      </ns0:c>
      <ns0:c r="G137" s="16" t="str">
        <ns0:f>IF(C137="","",INDEX('Контрольный лист'!$E$9:$E$20,MATCH(C137,'Контрольный лист'!$A$9:$A$20,0)))</ns0:f>
      </ns0:c>
      <ns0:c r="H137" s="16" t="str">
        <ns0:f>IF(OR(B137="",C137="",E137=""),"",ROUND(E137*G137/IF(F137="мин.",60,1),2))</ns0:f>
      </ns0:c>
      <ns0:c r="I137" s="5"/>
      <ns0:c r="J137" s="5"/>
      <ns0:c r="K137" s="5"/>
      <ns0:c r="L137" s="15" t="str">
        <ns0:f>IF(COUNTA(A137:E137,I137:K137)=0,"",IF(OR(A137="",B137="",C137="",NOT(ISNUMBER(D137)),NOT(ISNUMBER(E137)),E137&lt;=0,MOD(E137,1)&lt;&gt;0,I137="",J137=""),"Заполнить данные",IF(COUNTIFS($A$5:$A$204,A137,$B$5:$B$204,B137,$C$5:$C$204,C137)&gt;1,"Повтор позиции",IF(OR('Контрольный лист'!$C$4="",'Контрольный лист'!$F$4=""),"Заполнить данные",IF(OR(D137&lt;'Контрольный лист'!$C$4,D137&gt;'Контрольный лист'!$F$4),"Вне периода","")))))</ns0:f>
      </ns0:c>
    </ns0:row>
    <ns0:row r="138" ht="25" customHeight="1">
      <ns0:c r="A138" s="19"/>
      <ns0:c r="B138" s="19"/>
      <ns0:c r="C138" s="19"/>
      <ns0:c r="D138" s="6"/>
      <ns0:c r="E138" s="24"/>
      <ns0:c r="F138" s="15" t="str">
        <ns0:f>IF(C138="","",IF(OR(C138="В01",C138="Г01",C138="П01"),"мин.","шт."))</ns0:f>
      </ns0:c>
      <ns0:c r="G138" s="16" t="str">
        <ns0:f>IF(C138="","",INDEX('Контрольный лист'!$E$9:$E$20,MATCH(C138,'Контрольный лист'!$A$9:$A$20,0)))</ns0:f>
      </ns0:c>
      <ns0:c r="H138" s="16" t="str">
        <ns0:f>IF(OR(B138="",C138="",E138=""),"",ROUND(E138*G138/IF(F138="мин.",60,1),2))</ns0:f>
      </ns0:c>
      <ns0:c r="I138" s="5"/>
      <ns0:c r="J138" s="5"/>
      <ns0:c r="K138" s="5"/>
      <ns0:c r="L138" s="15" t="str">
        <ns0:f>IF(COUNTA(A138:E138,I138:K138)=0,"",IF(OR(A138="",B138="",C138="",NOT(ISNUMBER(D138)),NOT(ISNUMBER(E138)),E138&lt;=0,MOD(E138,1)&lt;&gt;0,I138="",J138=""),"Заполнить данные",IF(COUNTIFS($A$5:$A$204,A138,$B$5:$B$204,B138,$C$5:$C$204,C138)&gt;1,"Повтор позиции",IF(OR('Контрольный лист'!$C$4="",'Контрольный лист'!$F$4=""),"Заполнить данные",IF(OR(D138&lt;'Контрольный лист'!$C$4,D138&gt;'Контрольный лист'!$F$4),"Вне периода","")))))</ns0:f>
      </ns0:c>
    </ns0:row>
    <ns0:row r="139" ht="25" customHeight="1">
      <ns0:c r="A139" s="19"/>
      <ns0:c r="B139" s="19"/>
      <ns0:c r="C139" s="19"/>
      <ns0:c r="D139" s="6"/>
      <ns0:c r="E139" s="24"/>
      <ns0:c r="F139" s="15" t="str">
        <ns0:f>IF(C139="","",IF(OR(C139="В01",C139="Г01",C139="П01"),"мин.","шт."))</ns0:f>
      </ns0:c>
      <ns0:c r="G139" s="16" t="str">
        <ns0:f>IF(C139="","",INDEX('Контрольный лист'!$E$9:$E$20,MATCH(C139,'Контрольный лист'!$A$9:$A$20,0)))</ns0:f>
      </ns0:c>
      <ns0:c r="H139" s="16" t="str">
        <ns0:f>IF(OR(B139="",C139="",E139=""),"",ROUND(E139*G139/IF(F139="мин.",60,1),2))</ns0:f>
      </ns0:c>
      <ns0:c r="I139" s="5"/>
      <ns0:c r="J139" s="5"/>
      <ns0:c r="K139" s="5"/>
      <ns0:c r="L139" s="15" t="str">
        <ns0:f>IF(COUNTA(A139:E139,I139:K139)=0,"",IF(OR(A139="",B139="",C139="",NOT(ISNUMBER(D139)),NOT(ISNUMBER(E139)),E139&lt;=0,MOD(E139,1)&lt;&gt;0,I139="",J139=""),"Заполнить данные",IF(COUNTIFS($A$5:$A$204,A139,$B$5:$B$204,B139,$C$5:$C$204,C139)&gt;1,"Повтор позиции",IF(OR('Контрольный лист'!$C$4="",'Контрольный лист'!$F$4=""),"Заполнить данные",IF(OR(D139&lt;'Контрольный лист'!$C$4,D139&gt;'Контрольный лист'!$F$4),"Вне периода","")))))</ns0:f>
      </ns0:c>
    </ns0:row>
    <ns0:row r="140" ht="25" customHeight="1">
      <ns0:c r="A140" s="19"/>
      <ns0:c r="B140" s="19"/>
      <ns0:c r="C140" s="19"/>
      <ns0:c r="D140" s="6"/>
      <ns0:c r="E140" s="24"/>
      <ns0:c r="F140" s="15" t="str">
        <ns0:f>IF(C140="","",IF(OR(C140="В01",C140="Г01",C140="П01"),"мин.","шт."))</ns0:f>
      </ns0:c>
      <ns0:c r="G140" s="16" t="str">
        <ns0:f>IF(C140="","",INDEX('Контрольный лист'!$E$9:$E$20,MATCH(C140,'Контрольный лист'!$A$9:$A$20,0)))</ns0:f>
      </ns0:c>
      <ns0:c r="H140" s="16" t="str">
        <ns0:f>IF(OR(B140="",C140="",E140=""),"",ROUND(E140*G140/IF(F140="мин.",60,1),2))</ns0:f>
      </ns0:c>
      <ns0:c r="I140" s="5"/>
      <ns0:c r="J140" s="5"/>
      <ns0:c r="K140" s="5"/>
      <ns0:c r="L140" s="15" t="str">
        <ns0:f>IF(COUNTA(A140:E140,I140:K140)=0,"",IF(OR(A140="",B140="",C140="",NOT(ISNUMBER(D140)),NOT(ISNUMBER(E140)),E140&lt;=0,MOD(E140,1)&lt;&gt;0,I140="",J140=""),"Заполнить данные",IF(COUNTIFS($A$5:$A$204,A140,$B$5:$B$204,B140,$C$5:$C$204,C140)&gt;1,"Повтор позиции",IF(OR('Контрольный лист'!$C$4="",'Контрольный лист'!$F$4=""),"Заполнить данные",IF(OR(D140&lt;'Контрольный лист'!$C$4,D140&gt;'Контрольный лист'!$F$4),"Вне периода","")))))</ns0:f>
      </ns0:c>
    </ns0:row>
    <ns0:row r="141" ht="25" customHeight="1">
      <ns0:c r="A141" s="19"/>
      <ns0:c r="B141" s="19"/>
      <ns0:c r="C141" s="19"/>
      <ns0:c r="D141" s="6"/>
      <ns0:c r="E141" s="24"/>
      <ns0:c r="F141" s="15" t="str">
        <ns0:f>IF(C141="","",IF(OR(C141="В01",C141="Г01",C141="П01"),"мин.","шт."))</ns0:f>
      </ns0:c>
      <ns0:c r="G141" s="16" t="str">
        <ns0:f>IF(C141="","",INDEX('Контрольный лист'!$E$9:$E$20,MATCH(C141,'Контрольный лист'!$A$9:$A$20,0)))</ns0:f>
      </ns0:c>
      <ns0:c r="H141" s="16" t="str">
        <ns0:f>IF(OR(B141="",C141="",E141=""),"",ROUND(E141*G141/IF(F141="мин.",60,1),2))</ns0:f>
      </ns0:c>
      <ns0:c r="I141" s="5"/>
      <ns0:c r="J141" s="5"/>
      <ns0:c r="K141" s="5"/>
      <ns0:c r="L141" s="15" t="str">
        <ns0:f>IF(COUNTA(A141:E141,I141:K141)=0,"",IF(OR(A141="",B141="",C141="",NOT(ISNUMBER(D141)),NOT(ISNUMBER(E141)),E141&lt;=0,MOD(E141,1)&lt;&gt;0,I141="",J141=""),"Заполнить данные",IF(COUNTIFS($A$5:$A$204,A141,$B$5:$B$204,B141,$C$5:$C$204,C141)&gt;1,"Повтор позиции",IF(OR('Контрольный лист'!$C$4="",'Контрольный лист'!$F$4=""),"Заполнить данные",IF(OR(D141&lt;'Контрольный лист'!$C$4,D141&gt;'Контрольный лист'!$F$4),"Вне периода","")))))</ns0:f>
      </ns0:c>
    </ns0:row>
    <ns0:row r="142" ht="25" customHeight="1">
      <ns0:c r="A142" s="19"/>
      <ns0:c r="B142" s="19"/>
      <ns0:c r="C142" s="19"/>
      <ns0:c r="D142" s="6"/>
      <ns0:c r="E142" s="24"/>
      <ns0:c r="F142" s="15" t="str">
        <ns0:f>IF(C142="","",IF(OR(C142="В01",C142="Г01",C142="П01"),"мин.","шт."))</ns0:f>
      </ns0:c>
      <ns0:c r="G142" s="16" t="str">
        <ns0:f>IF(C142="","",INDEX('Контрольный лист'!$E$9:$E$20,MATCH(C142,'Контрольный лист'!$A$9:$A$20,0)))</ns0:f>
      </ns0:c>
      <ns0:c r="H142" s="16" t="str">
        <ns0:f>IF(OR(B142="",C142="",E142=""),"",ROUND(E142*G142/IF(F142="мин.",60,1),2))</ns0:f>
      </ns0:c>
      <ns0:c r="I142" s="5"/>
      <ns0:c r="J142" s="5"/>
      <ns0:c r="K142" s="5"/>
      <ns0:c r="L142" s="15" t="str">
        <ns0:f>IF(COUNTA(A142:E142,I142:K142)=0,"",IF(OR(A142="",B142="",C142="",NOT(ISNUMBER(D142)),NOT(ISNUMBER(E142)),E142&lt;=0,MOD(E142,1)&lt;&gt;0,I142="",J142=""),"Заполнить данные",IF(COUNTIFS($A$5:$A$204,A142,$B$5:$B$204,B142,$C$5:$C$204,C142)&gt;1,"Повтор позиции",IF(OR('Контрольный лист'!$C$4="",'Контрольный лист'!$F$4=""),"Заполнить данные",IF(OR(D142&lt;'Контрольный лист'!$C$4,D142&gt;'Контрольный лист'!$F$4),"Вне периода","")))))</ns0:f>
      </ns0:c>
    </ns0:row>
    <ns0:row r="143" ht="25" customHeight="1">
      <ns0:c r="A143" s="19"/>
      <ns0:c r="B143" s="19"/>
      <ns0:c r="C143" s="19"/>
      <ns0:c r="D143" s="6"/>
      <ns0:c r="E143" s="24"/>
      <ns0:c r="F143" s="15" t="str">
        <ns0:f>IF(C143="","",IF(OR(C143="В01",C143="Г01",C143="П01"),"мин.","шт."))</ns0:f>
      </ns0:c>
      <ns0:c r="G143" s="16" t="str">
        <ns0:f>IF(C143="","",INDEX('Контрольный лист'!$E$9:$E$20,MATCH(C143,'Контрольный лист'!$A$9:$A$20,0)))</ns0:f>
      </ns0:c>
      <ns0:c r="H143" s="16" t="str">
        <ns0:f>IF(OR(B143="",C143="",E143=""),"",ROUND(E143*G143/IF(F143="мин.",60,1),2))</ns0:f>
      </ns0:c>
      <ns0:c r="I143" s="5"/>
      <ns0:c r="J143" s="5"/>
      <ns0:c r="K143" s="5"/>
      <ns0:c r="L143" s="15" t="str">
        <ns0:f>IF(COUNTA(A143:E143,I143:K143)=0,"",IF(OR(A143="",B143="",C143="",NOT(ISNUMBER(D143)),NOT(ISNUMBER(E143)),E143&lt;=0,MOD(E143,1)&lt;&gt;0,I143="",J143=""),"Заполнить данные",IF(COUNTIFS($A$5:$A$204,A143,$B$5:$B$204,B143,$C$5:$C$204,C143)&gt;1,"Повтор позиции",IF(OR('Контрольный лист'!$C$4="",'Контрольный лист'!$F$4=""),"Заполнить данные",IF(OR(D143&lt;'Контрольный лист'!$C$4,D143&gt;'Контрольный лист'!$F$4),"Вне периода","")))))</ns0:f>
      </ns0:c>
    </ns0:row>
    <ns0:row r="144" ht="25" customHeight="1">
      <ns0:c r="A144" s="19"/>
      <ns0:c r="B144" s="19"/>
      <ns0:c r="C144" s="19"/>
      <ns0:c r="D144" s="6"/>
      <ns0:c r="E144" s="24"/>
      <ns0:c r="F144" s="15" t="str">
        <ns0:f>IF(C144="","",IF(OR(C144="В01",C144="Г01",C144="П01"),"мин.","шт."))</ns0:f>
      </ns0:c>
      <ns0:c r="G144" s="16" t="str">
        <ns0:f>IF(C144="","",INDEX('Контрольный лист'!$E$9:$E$20,MATCH(C144,'Контрольный лист'!$A$9:$A$20,0)))</ns0:f>
      </ns0:c>
      <ns0:c r="H144" s="16" t="str">
        <ns0:f>IF(OR(B144="",C144="",E144=""),"",ROUND(E144*G144/IF(F144="мин.",60,1),2))</ns0:f>
      </ns0:c>
      <ns0:c r="I144" s="5"/>
      <ns0:c r="J144" s="5"/>
      <ns0:c r="K144" s="5"/>
      <ns0:c r="L144" s="15" t="str">
        <ns0:f>IF(COUNTA(A144:E144,I144:K144)=0,"",IF(OR(A144="",B144="",C144="",NOT(ISNUMBER(D144)),NOT(ISNUMBER(E144)),E144&lt;=0,MOD(E144,1)&lt;&gt;0,I144="",J144=""),"Заполнить данные",IF(COUNTIFS($A$5:$A$204,A144,$B$5:$B$204,B144,$C$5:$C$204,C144)&gt;1,"Повтор позиции",IF(OR('Контрольный лист'!$C$4="",'Контрольный лист'!$F$4=""),"Заполнить данные",IF(OR(D144&lt;'Контрольный лист'!$C$4,D144&gt;'Контрольный лист'!$F$4),"Вне периода","")))))</ns0:f>
      </ns0:c>
    </ns0:row>
    <ns0:row r="145" ht="25" customHeight="1">
      <ns0:c r="A145" s="19"/>
      <ns0:c r="B145" s="19"/>
      <ns0:c r="C145" s="19"/>
      <ns0:c r="D145" s="6"/>
      <ns0:c r="E145" s="24"/>
      <ns0:c r="F145" s="15" t="str">
        <ns0:f>IF(C145="","",IF(OR(C145="В01",C145="Г01",C145="П01"),"мин.","шт."))</ns0:f>
      </ns0:c>
      <ns0:c r="G145" s="16" t="str">
        <ns0:f>IF(C145="","",INDEX('Контрольный лист'!$E$9:$E$20,MATCH(C145,'Контрольный лист'!$A$9:$A$20,0)))</ns0:f>
      </ns0:c>
      <ns0:c r="H145" s="16" t="str">
        <ns0:f>IF(OR(B145="",C145="",E145=""),"",ROUND(E145*G145/IF(F145="мин.",60,1),2))</ns0:f>
      </ns0:c>
      <ns0:c r="I145" s="5"/>
      <ns0:c r="J145" s="5"/>
      <ns0:c r="K145" s="5"/>
      <ns0:c r="L145" s="15" t="str">
        <ns0:f>IF(COUNTA(A145:E145,I145:K145)=0,"",IF(OR(A145="",B145="",C145="",NOT(ISNUMBER(D145)),NOT(ISNUMBER(E145)),E145&lt;=0,MOD(E145,1)&lt;&gt;0,I145="",J145=""),"Заполнить данные",IF(COUNTIFS($A$5:$A$204,A145,$B$5:$B$204,B145,$C$5:$C$204,C145)&gt;1,"Повтор позиции",IF(OR('Контрольный лист'!$C$4="",'Контрольный лист'!$F$4=""),"Заполнить данные",IF(OR(D145&lt;'Контрольный лист'!$C$4,D145&gt;'Контрольный лист'!$F$4),"Вне периода","")))))</ns0:f>
      </ns0:c>
    </ns0:row>
    <ns0:row r="146" ht="25" customHeight="1">
      <ns0:c r="A146" s="19"/>
      <ns0:c r="B146" s="19"/>
      <ns0:c r="C146" s="19"/>
      <ns0:c r="D146" s="6"/>
      <ns0:c r="E146" s="24"/>
      <ns0:c r="F146" s="15" t="str">
        <ns0:f>IF(C146="","",IF(OR(C146="В01",C146="Г01",C146="П01"),"мин.","шт."))</ns0:f>
      </ns0:c>
      <ns0:c r="G146" s="16" t="str">
        <ns0:f>IF(C146="","",INDEX('Контрольный лист'!$E$9:$E$20,MATCH(C146,'Контрольный лист'!$A$9:$A$20,0)))</ns0:f>
      </ns0:c>
      <ns0:c r="H146" s="16" t="str">
        <ns0:f>IF(OR(B146="",C146="",E146=""),"",ROUND(E146*G146/IF(F146="мин.",60,1),2))</ns0:f>
      </ns0:c>
      <ns0:c r="I146" s="5"/>
      <ns0:c r="J146" s="5"/>
      <ns0:c r="K146" s="5"/>
      <ns0:c r="L146" s="15" t="str">
        <ns0:f>IF(COUNTA(A146:E146,I146:K146)=0,"",IF(OR(A146="",B146="",C146="",NOT(ISNUMBER(D146)),NOT(ISNUMBER(E146)),E146&lt;=0,MOD(E146,1)&lt;&gt;0,I146="",J146=""),"Заполнить данные",IF(COUNTIFS($A$5:$A$204,A146,$B$5:$B$204,B146,$C$5:$C$204,C146)&gt;1,"Повтор позиции",IF(OR('Контрольный лист'!$C$4="",'Контрольный лист'!$F$4=""),"Заполнить данные",IF(OR(D146&lt;'Контрольный лист'!$C$4,D146&gt;'Контрольный лист'!$F$4),"Вне периода","")))))</ns0:f>
      </ns0:c>
    </ns0:row>
    <ns0:row r="147" ht="25" customHeight="1">
      <ns0:c r="A147" s="19"/>
      <ns0:c r="B147" s="19"/>
      <ns0:c r="C147" s="19"/>
      <ns0:c r="D147" s="6"/>
      <ns0:c r="E147" s="24"/>
      <ns0:c r="F147" s="15" t="str">
        <ns0:f>IF(C147="","",IF(OR(C147="В01",C147="Г01",C147="П01"),"мин.","шт."))</ns0:f>
      </ns0:c>
      <ns0:c r="G147" s="16" t="str">
        <ns0:f>IF(C147="","",INDEX('Контрольный лист'!$E$9:$E$20,MATCH(C147,'Контрольный лист'!$A$9:$A$20,0)))</ns0:f>
      </ns0:c>
      <ns0:c r="H147" s="16" t="str">
        <ns0:f>IF(OR(B147="",C147="",E147=""),"",ROUND(E147*G147/IF(F147="мин.",60,1),2))</ns0:f>
      </ns0:c>
      <ns0:c r="I147" s="5"/>
      <ns0:c r="J147" s="5"/>
      <ns0:c r="K147" s="5"/>
      <ns0:c r="L147" s="15" t="str">
        <ns0:f>IF(COUNTA(A147:E147,I147:K147)=0,"",IF(OR(A147="",B147="",C147="",NOT(ISNUMBER(D147)),NOT(ISNUMBER(E147)),E147&lt;=0,MOD(E147,1)&lt;&gt;0,I147="",J147=""),"Заполнить данные",IF(COUNTIFS($A$5:$A$204,A147,$B$5:$B$204,B147,$C$5:$C$204,C147)&gt;1,"Повтор позиции",IF(OR('Контрольный лист'!$C$4="",'Контрольный лист'!$F$4=""),"Заполнить данные",IF(OR(D147&lt;'Контрольный лист'!$C$4,D147&gt;'Контрольный лист'!$F$4),"Вне периода","")))))</ns0:f>
      </ns0:c>
    </ns0:row>
    <ns0:row r="148" ht="25" customHeight="1">
      <ns0:c r="A148" s="19"/>
      <ns0:c r="B148" s="19"/>
      <ns0:c r="C148" s="19"/>
      <ns0:c r="D148" s="6"/>
      <ns0:c r="E148" s="24"/>
      <ns0:c r="F148" s="15" t="str">
        <ns0:f>IF(C148="","",IF(OR(C148="В01",C148="Г01",C148="П01"),"мин.","шт."))</ns0:f>
      </ns0:c>
      <ns0:c r="G148" s="16" t="str">
        <ns0:f>IF(C148="","",INDEX('Контрольный лист'!$E$9:$E$20,MATCH(C148,'Контрольный лист'!$A$9:$A$20,0)))</ns0:f>
      </ns0:c>
      <ns0:c r="H148" s="16" t="str">
        <ns0:f>IF(OR(B148="",C148="",E148=""),"",ROUND(E148*G148/IF(F148="мин.",60,1),2))</ns0:f>
      </ns0:c>
      <ns0:c r="I148" s="5"/>
      <ns0:c r="J148" s="5"/>
      <ns0:c r="K148" s="5"/>
      <ns0:c r="L148" s="15" t="str">
        <ns0:f>IF(COUNTA(A148:E148,I148:K148)=0,"",IF(OR(A148="",B148="",C148="",NOT(ISNUMBER(D148)),NOT(ISNUMBER(E148)),E148&lt;=0,MOD(E148,1)&lt;&gt;0,I148="",J148=""),"Заполнить данные",IF(COUNTIFS($A$5:$A$204,A148,$B$5:$B$204,B148,$C$5:$C$204,C148)&gt;1,"Повтор позиции",IF(OR('Контрольный лист'!$C$4="",'Контрольный лист'!$F$4=""),"Заполнить данные",IF(OR(D148&lt;'Контрольный лист'!$C$4,D148&gt;'Контрольный лист'!$F$4),"Вне периода","")))))</ns0:f>
      </ns0:c>
    </ns0:row>
    <ns0:row r="149" ht="25" customHeight="1">
      <ns0:c r="A149" s="19"/>
      <ns0:c r="B149" s="19"/>
      <ns0:c r="C149" s="19"/>
      <ns0:c r="D149" s="6"/>
      <ns0:c r="E149" s="24"/>
      <ns0:c r="F149" s="15" t="str">
        <ns0:f>IF(C149="","",IF(OR(C149="В01",C149="Г01",C149="П01"),"мин.","шт."))</ns0:f>
      </ns0:c>
      <ns0:c r="G149" s="16" t="str">
        <ns0:f>IF(C149="","",INDEX('Контрольный лист'!$E$9:$E$20,MATCH(C149,'Контрольный лист'!$A$9:$A$20,0)))</ns0:f>
      </ns0:c>
      <ns0:c r="H149" s="16" t="str">
        <ns0:f>IF(OR(B149="",C149="",E149=""),"",ROUND(E149*G149/IF(F149="мин.",60,1),2))</ns0:f>
      </ns0:c>
      <ns0:c r="I149" s="5"/>
      <ns0:c r="J149" s="5"/>
      <ns0:c r="K149" s="5"/>
      <ns0:c r="L149" s="15" t="str">
        <ns0:f>IF(COUNTA(A149:E149,I149:K149)=0,"",IF(OR(A149="",B149="",C149="",NOT(ISNUMBER(D149)),NOT(ISNUMBER(E149)),E149&lt;=0,MOD(E149,1)&lt;&gt;0,I149="",J149=""),"Заполнить данные",IF(COUNTIFS($A$5:$A$204,A149,$B$5:$B$204,B149,$C$5:$C$204,C149)&gt;1,"Повтор позиции",IF(OR('Контрольный лист'!$C$4="",'Контрольный лист'!$F$4=""),"Заполнить данные",IF(OR(D149&lt;'Контрольный лист'!$C$4,D149&gt;'Контрольный лист'!$F$4),"Вне периода","")))))</ns0:f>
      </ns0:c>
    </ns0:row>
    <ns0:row r="150" ht="25" customHeight="1">
      <ns0:c r="A150" s="19"/>
      <ns0:c r="B150" s="19"/>
      <ns0:c r="C150" s="19"/>
      <ns0:c r="D150" s="6"/>
      <ns0:c r="E150" s="24"/>
      <ns0:c r="F150" s="15" t="str">
        <ns0:f>IF(C150="","",IF(OR(C150="В01",C150="Г01",C150="П01"),"мин.","шт."))</ns0:f>
      </ns0:c>
      <ns0:c r="G150" s="16" t="str">
        <ns0:f>IF(C150="","",INDEX('Контрольный лист'!$E$9:$E$20,MATCH(C150,'Контрольный лист'!$A$9:$A$20,0)))</ns0:f>
      </ns0:c>
      <ns0:c r="H150" s="16" t="str">
        <ns0:f>IF(OR(B150="",C150="",E150=""),"",ROUND(E150*G150/IF(F150="мин.",60,1),2))</ns0:f>
      </ns0:c>
      <ns0:c r="I150" s="5"/>
      <ns0:c r="J150" s="5"/>
      <ns0:c r="K150" s="5"/>
      <ns0:c r="L150" s="15" t="str">
        <ns0:f>IF(COUNTA(A150:E150,I150:K150)=0,"",IF(OR(A150="",B150="",C150="",NOT(ISNUMBER(D150)),NOT(ISNUMBER(E150)),E150&lt;=0,MOD(E150,1)&lt;&gt;0,I150="",J150=""),"Заполнить данные",IF(COUNTIFS($A$5:$A$204,A150,$B$5:$B$204,B150,$C$5:$C$204,C150)&gt;1,"Повтор позиции",IF(OR('Контрольный лист'!$C$4="",'Контрольный лист'!$F$4=""),"Заполнить данные",IF(OR(D150&lt;'Контрольный лист'!$C$4,D150&gt;'Контрольный лист'!$F$4),"Вне периода","")))))</ns0:f>
      </ns0:c>
    </ns0:row>
    <ns0:row r="151" ht="25" customHeight="1">
      <ns0:c r="A151" s="19"/>
      <ns0:c r="B151" s="19"/>
      <ns0:c r="C151" s="19"/>
      <ns0:c r="D151" s="6"/>
      <ns0:c r="E151" s="24"/>
      <ns0:c r="F151" s="15" t="str">
        <ns0:f>IF(C151="","",IF(OR(C151="В01",C151="Г01",C151="П01"),"мин.","шт."))</ns0:f>
      </ns0:c>
      <ns0:c r="G151" s="16" t="str">
        <ns0:f>IF(C151="","",INDEX('Контрольный лист'!$E$9:$E$20,MATCH(C151,'Контрольный лист'!$A$9:$A$20,0)))</ns0:f>
      </ns0:c>
      <ns0:c r="H151" s="16" t="str">
        <ns0:f>IF(OR(B151="",C151="",E151=""),"",ROUND(E151*G151/IF(F151="мин.",60,1),2))</ns0:f>
      </ns0:c>
      <ns0:c r="I151" s="5"/>
      <ns0:c r="J151" s="5"/>
      <ns0:c r="K151" s="5"/>
      <ns0:c r="L151" s="15" t="str">
        <ns0:f>IF(COUNTA(A151:E151,I151:K151)=0,"",IF(OR(A151="",B151="",C151="",NOT(ISNUMBER(D151)),NOT(ISNUMBER(E151)),E151&lt;=0,MOD(E151,1)&lt;&gt;0,I151="",J151=""),"Заполнить данные",IF(COUNTIFS($A$5:$A$204,A151,$B$5:$B$204,B151,$C$5:$C$204,C151)&gt;1,"Повтор позиции",IF(OR('Контрольный лист'!$C$4="",'Контрольный лист'!$F$4=""),"Заполнить данные",IF(OR(D151&lt;'Контрольный лист'!$C$4,D151&gt;'Контрольный лист'!$F$4),"Вне периода","")))))</ns0:f>
      </ns0:c>
    </ns0:row>
    <ns0:row r="152" ht="25" customHeight="1">
      <ns0:c r="A152" s="19"/>
      <ns0:c r="B152" s="19"/>
      <ns0:c r="C152" s="19"/>
      <ns0:c r="D152" s="6"/>
      <ns0:c r="E152" s="24"/>
      <ns0:c r="F152" s="15" t="str">
        <ns0:f>IF(C152="","",IF(OR(C152="В01",C152="Г01",C152="П01"),"мин.","шт."))</ns0:f>
      </ns0:c>
      <ns0:c r="G152" s="16" t="str">
        <ns0:f>IF(C152="","",INDEX('Контрольный лист'!$E$9:$E$20,MATCH(C152,'Контрольный лист'!$A$9:$A$20,0)))</ns0:f>
      </ns0:c>
      <ns0:c r="H152" s="16" t="str">
        <ns0:f>IF(OR(B152="",C152="",E152=""),"",ROUND(E152*G152/IF(F152="мин.",60,1),2))</ns0:f>
      </ns0:c>
      <ns0:c r="I152" s="5"/>
      <ns0:c r="J152" s="5"/>
      <ns0:c r="K152" s="5"/>
      <ns0:c r="L152" s="15" t="str">
        <ns0:f>IF(COUNTA(A152:E152,I152:K152)=0,"",IF(OR(A152="",B152="",C152="",NOT(ISNUMBER(D152)),NOT(ISNUMBER(E152)),E152&lt;=0,MOD(E152,1)&lt;&gt;0,I152="",J152=""),"Заполнить данные",IF(COUNTIFS($A$5:$A$204,A152,$B$5:$B$204,B152,$C$5:$C$204,C152)&gt;1,"Повтор позиции",IF(OR('Контрольный лист'!$C$4="",'Контрольный лист'!$F$4=""),"Заполнить данные",IF(OR(D152&lt;'Контрольный лист'!$C$4,D152&gt;'Контрольный лист'!$F$4),"Вне периода","")))))</ns0:f>
      </ns0:c>
    </ns0:row>
    <ns0:row r="153" ht="25" customHeight="1">
      <ns0:c r="A153" s="19"/>
      <ns0:c r="B153" s="19"/>
      <ns0:c r="C153" s="19"/>
      <ns0:c r="D153" s="6"/>
      <ns0:c r="E153" s="24"/>
      <ns0:c r="F153" s="15" t="str">
        <ns0:f>IF(C153="","",IF(OR(C153="В01",C153="Г01",C153="П01"),"мин.","шт."))</ns0:f>
      </ns0:c>
      <ns0:c r="G153" s="16" t="str">
        <ns0:f>IF(C153="","",INDEX('Контрольный лист'!$E$9:$E$20,MATCH(C153,'Контрольный лист'!$A$9:$A$20,0)))</ns0:f>
      </ns0:c>
      <ns0:c r="H153" s="16" t="str">
        <ns0:f>IF(OR(B153="",C153="",E153=""),"",ROUND(E153*G153/IF(F153="мин.",60,1),2))</ns0:f>
      </ns0:c>
      <ns0:c r="I153" s="5"/>
      <ns0:c r="J153" s="5"/>
      <ns0:c r="K153" s="5"/>
      <ns0:c r="L153" s="15" t="str">
        <ns0:f>IF(COUNTA(A153:E153,I153:K153)=0,"",IF(OR(A153="",B153="",C153="",NOT(ISNUMBER(D153)),NOT(ISNUMBER(E153)),E153&lt;=0,MOD(E153,1)&lt;&gt;0,I153="",J153=""),"Заполнить данные",IF(COUNTIFS($A$5:$A$204,A153,$B$5:$B$204,B153,$C$5:$C$204,C153)&gt;1,"Повтор позиции",IF(OR('Контрольный лист'!$C$4="",'Контрольный лист'!$F$4=""),"Заполнить данные",IF(OR(D153&lt;'Контрольный лист'!$C$4,D153&gt;'Контрольный лист'!$F$4),"Вне периода","")))))</ns0:f>
      </ns0:c>
    </ns0:row>
    <ns0:row r="154" ht="25" customHeight="1">
      <ns0:c r="A154" s="19"/>
      <ns0:c r="B154" s="19"/>
      <ns0:c r="C154" s="19"/>
      <ns0:c r="D154" s="6"/>
      <ns0:c r="E154" s="24"/>
      <ns0:c r="F154" s="15" t="str">
        <ns0:f>IF(C154="","",IF(OR(C154="В01",C154="Г01",C154="П01"),"мин.","шт."))</ns0:f>
      </ns0:c>
      <ns0:c r="G154" s="16" t="str">
        <ns0:f>IF(C154="","",INDEX('Контрольный лист'!$E$9:$E$20,MATCH(C154,'Контрольный лист'!$A$9:$A$20,0)))</ns0:f>
      </ns0:c>
      <ns0:c r="H154" s="16" t="str">
        <ns0:f>IF(OR(B154="",C154="",E154=""),"",ROUND(E154*G154/IF(F154="мин.",60,1),2))</ns0:f>
      </ns0:c>
      <ns0:c r="I154" s="5"/>
      <ns0:c r="J154" s="5"/>
      <ns0:c r="K154" s="5"/>
      <ns0:c r="L154" s="15" t="str">
        <ns0:f>IF(COUNTA(A154:E154,I154:K154)=0,"",IF(OR(A154="",B154="",C154="",NOT(ISNUMBER(D154)),NOT(ISNUMBER(E154)),E154&lt;=0,MOD(E154,1)&lt;&gt;0,I154="",J154=""),"Заполнить данные",IF(COUNTIFS($A$5:$A$204,A154,$B$5:$B$204,B154,$C$5:$C$204,C154)&gt;1,"Повтор позиции",IF(OR('Контрольный лист'!$C$4="",'Контрольный лист'!$F$4=""),"Заполнить данные",IF(OR(D154&lt;'Контрольный лист'!$C$4,D154&gt;'Контрольный лист'!$F$4),"Вне периода","")))))</ns0:f>
      </ns0:c>
    </ns0:row>
    <ns0:row r="155" ht="25" customHeight="1">
      <ns0:c r="A155" s="19"/>
      <ns0:c r="B155" s="19"/>
      <ns0:c r="C155" s="19"/>
      <ns0:c r="D155" s="6"/>
      <ns0:c r="E155" s="24"/>
      <ns0:c r="F155" s="15" t="str">
        <ns0:f>IF(C155="","",IF(OR(C155="В01",C155="Г01",C155="П01"),"мин.","шт."))</ns0:f>
      </ns0:c>
      <ns0:c r="G155" s="16" t="str">
        <ns0:f>IF(C155="","",INDEX('Контрольный лист'!$E$9:$E$20,MATCH(C155,'Контрольный лист'!$A$9:$A$20,0)))</ns0:f>
      </ns0:c>
      <ns0:c r="H155" s="16" t="str">
        <ns0:f>IF(OR(B155="",C155="",E155=""),"",ROUND(E155*G155/IF(F155="мин.",60,1),2))</ns0:f>
      </ns0:c>
      <ns0:c r="I155" s="5"/>
      <ns0:c r="J155" s="5"/>
      <ns0:c r="K155" s="5"/>
      <ns0:c r="L155" s="15" t="str">
        <ns0:f>IF(COUNTA(A155:E155,I155:K155)=0,"",IF(OR(A155="",B155="",C155="",NOT(ISNUMBER(D155)),NOT(ISNUMBER(E155)),E155&lt;=0,MOD(E155,1)&lt;&gt;0,I155="",J155=""),"Заполнить данные",IF(COUNTIFS($A$5:$A$204,A155,$B$5:$B$204,B155,$C$5:$C$204,C155)&gt;1,"Повтор позиции",IF(OR('Контрольный лист'!$C$4="",'Контрольный лист'!$F$4=""),"Заполнить данные",IF(OR(D155&lt;'Контрольный лист'!$C$4,D155&gt;'Контрольный лист'!$F$4),"Вне периода","")))))</ns0:f>
      </ns0:c>
    </ns0:row>
    <ns0:row r="156" ht="25" customHeight="1">
      <ns0:c r="A156" s="19"/>
      <ns0:c r="B156" s="19"/>
      <ns0:c r="C156" s="19"/>
      <ns0:c r="D156" s="6"/>
      <ns0:c r="E156" s="24"/>
      <ns0:c r="F156" s="15" t="str">
        <ns0:f>IF(C156="","",IF(OR(C156="В01",C156="Г01",C156="П01"),"мин.","шт."))</ns0:f>
      </ns0:c>
      <ns0:c r="G156" s="16" t="str">
        <ns0:f>IF(C156="","",INDEX('Контрольный лист'!$E$9:$E$20,MATCH(C156,'Контрольный лист'!$A$9:$A$20,0)))</ns0:f>
      </ns0:c>
      <ns0:c r="H156" s="16" t="str">
        <ns0:f>IF(OR(B156="",C156="",E156=""),"",ROUND(E156*G156/IF(F156="мин.",60,1),2))</ns0:f>
      </ns0:c>
      <ns0:c r="I156" s="5"/>
      <ns0:c r="J156" s="5"/>
      <ns0:c r="K156" s="5"/>
      <ns0:c r="L156" s="15" t="str">
        <ns0:f>IF(COUNTA(A156:E156,I156:K156)=0,"",IF(OR(A156="",B156="",C156="",NOT(ISNUMBER(D156)),NOT(ISNUMBER(E156)),E156&lt;=0,MOD(E156,1)&lt;&gt;0,I156="",J156=""),"Заполнить данные",IF(COUNTIFS($A$5:$A$204,A156,$B$5:$B$204,B156,$C$5:$C$204,C156)&gt;1,"Повтор позиции",IF(OR('Контрольный лист'!$C$4="",'Контрольный лист'!$F$4=""),"Заполнить данные",IF(OR(D156&lt;'Контрольный лист'!$C$4,D156&gt;'Контрольный лист'!$F$4),"Вне периода","")))))</ns0:f>
      </ns0:c>
    </ns0:row>
    <ns0:row r="157" ht="25" customHeight="1">
      <ns0:c r="A157" s="19"/>
      <ns0:c r="B157" s="19"/>
      <ns0:c r="C157" s="19"/>
      <ns0:c r="D157" s="6"/>
      <ns0:c r="E157" s="24"/>
      <ns0:c r="F157" s="15" t="str">
        <ns0:f>IF(C157="","",IF(OR(C157="В01",C157="Г01",C157="П01"),"мин.","шт."))</ns0:f>
      </ns0:c>
      <ns0:c r="G157" s="16" t="str">
        <ns0:f>IF(C157="","",INDEX('Контрольный лист'!$E$9:$E$20,MATCH(C157,'Контрольный лист'!$A$9:$A$20,0)))</ns0:f>
      </ns0:c>
      <ns0:c r="H157" s="16" t="str">
        <ns0:f>IF(OR(B157="",C157="",E157=""),"",ROUND(E157*G157/IF(F157="мин.",60,1),2))</ns0:f>
      </ns0:c>
      <ns0:c r="I157" s="5"/>
      <ns0:c r="J157" s="5"/>
      <ns0:c r="K157" s="5"/>
      <ns0:c r="L157" s="15" t="str">
        <ns0:f>IF(COUNTA(A157:E157,I157:K157)=0,"",IF(OR(A157="",B157="",C157="",NOT(ISNUMBER(D157)),NOT(ISNUMBER(E157)),E157&lt;=0,MOD(E157,1)&lt;&gt;0,I157="",J157=""),"Заполнить данные",IF(COUNTIFS($A$5:$A$204,A157,$B$5:$B$204,B157,$C$5:$C$204,C157)&gt;1,"Повтор позиции",IF(OR('Контрольный лист'!$C$4="",'Контрольный лист'!$F$4=""),"Заполнить данные",IF(OR(D157&lt;'Контрольный лист'!$C$4,D157&gt;'Контрольный лист'!$F$4),"Вне периода","")))))</ns0:f>
      </ns0:c>
    </ns0:row>
    <ns0:row r="158" ht="25" customHeight="1">
      <ns0:c r="A158" s="19"/>
      <ns0:c r="B158" s="19"/>
      <ns0:c r="C158" s="19"/>
      <ns0:c r="D158" s="6"/>
      <ns0:c r="E158" s="24"/>
      <ns0:c r="F158" s="15" t="str">
        <ns0:f>IF(C158="","",IF(OR(C158="В01",C158="Г01",C158="П01"),"мин.","шт."))</ns0:f>
      </ns0:c>
      <ns0:c r="G158" s="16" t="str">
        <ns0:f>IF(C158="","",INDEX('Контрольный лист'!$E$9:$E$20,MATCH(C158,'Контрольный лист'!$A$9:$A$20,0)))</ns0:f>
      </ns0:c>
      <ns0:c r="H158" s="16" t="str">
        <ns0:f>IF(OR(B158="",C158="",E158=""),"",ROUND(E158*G158/IF(F158="мин.",60,1),2))</ns0:f>
      </ns0:c>
      <ns0:c r="I158" s="5"/>
      <ns0:c r="J158" s="5"/>
      <ns0:c r="K158" s="5"/>
      <ns0:c r="L158" s="15" t="str">
        <ns0:f>IF(COUNTA(A158:E158,I158:K158)=0,"",IF(OR(A158="",B158="",C158="",NOT(ISNUMBER(D158)),NOT(ISNUMBER(E158)),E158&lt;=0,MOD(E158,1)&lt;&gt;0,I158="",J158=""),"Заполнить данные",IF(COUNTIFS($A$5:$A$204,A158,$B$5:$B$204,B158,$C$5:$C$204,C158)&gt;1,"Повтор позиции",IF(OR('Контрольный лист'!$C$4="",'Контрольный лист'!$F$4=""),"Заполнить данные",IF(OR(D158&lt;'Контрольный лист'!$C$4,D158&gt;'Контрольный лист'!$F$4),"Вне периода","")))))</ns0:f>
      </ns0:c>
    </ns0:row>
    <ns0:row r="159" ht="25" customHeight="1">
      <ns0:c r="A159" s="19"/>
      <ns0:c r="B159" s="19"/>
      <ns0:c r="C159" s="19"/>
      <ns0:c r="D159" s="6"/>
      <ns0:c r="E159" s="24"/>
      <ns0:c r="F159" s="15" t="str">
        <ns0:f>IF(C159="","",IF(OR(C159="В01",C159="Г01",C159="П01"),"мин.","шт."))</ns0:f>
      </ns0:c>
      <ns0:c r="G159" s="16" t="str">
        <ns0:f>IF(C159="","",INDEX('Контрольный лист'!$E$9:$E$20,MATCH(C159,'Контрольный лист'!$A$9:$A$20,0)))</ns0:f>
      </ns0:c>
      <ns0:c r="H159" s="16" t="str">
        <ns0:f>IF(OR(B159="",C159="",E159=""),"",ROUND(E159*G159/IF(F159="мин.",60,1),2))</ns0:f>
      </ns0:c>
      <ns0:c r="I159" s="5"/>
      <ns0:c r="J159" s="5"/>
      <ns0:c r="K159" s="5"/>
      <ns0:c r="L159" s="15" t="str">
        <ns0:f>IF(COUNTA(A159:E159,I159:K159)=0,"",IF(OR(A159="",B159="",C159="",NOT(ISNUMBER(D159)),NOT(ISNUMBER(E159)),E159&lt;=0,MOD(E159,1)&lt;&gt;0,I159="",J159=""),"Заполнить данные",IF(COUNTIFS($A$5:$A$204,A159,$B$5:$B$204,B159,$C$5:$C$204,C159)&gt;1,"Повтор позиции",IF(OR('Контрольный лист'!$C$4="",'Контрольный лист'!$F$4=""),"Заполнить данные",IF(OR(D159&lt;'Контрольный лист'!$C$4,D159&gt;'Контрольный лист'!$F$4),"Вне периода","")))))</ns0:f>
      </ns0:c>
    </ns0:row>
    <ns0:row r="160" ht="25" customHeight="1">
      <ns0:c r="A160" s="19"/>
      <ns0:c r="B160" s="19"/>
      <ns0:c r="C160" s="19"/>
      <ns0:c r="D160" s="6"/>
      <ns0:c r="E160" s="24"/>
      <ns0:c r="F160" s="15" t="str">
        <ns0:f>IF(C160="","",IF(OR(C160="В01",C160="Г01",C160="П01"),"мин.","шт."))</ns0:f>
      </ns0:c>
      <ns0:c r="G160" s="16" t="str">
        <ns0:f>IF(C160="","",INDEX('Контрольный лист'!$E$9:$E$20,MATCH(C160,'Контрольный лист'!$A$9:$A$20,0)))</ns0:f>
      </ns0:c>
      <ns0:c r="H160" s="16" t="str">
        <ns0:f>IF(OR(B160="",C160="",E160=""),"",ROUND(E160*G160/IF(F160="мин.",60,1),2))</ns0:f>
      </ns0:c>
      <ns0:c r="I160" s="5"/>
      <ns0:c r="J160" s="5"/>
      <ns0:c r="K160" s="5"/>
      <ns0:c r="L160" s="15" t="str">
        <ns0:f>IF(COUNTA(A160:E160,I160:K160)=0,"",IF(OR(A160="",B160="",C160="",NOT(ISNUMBER(D160)),NOT(ISNUMBER(E160)),E160&lt;=0,MOD(E160,1)&lt;&gt;0,I160="",J160=""),"Заполнить данные",IF(COUNTIFS($A$5:$A$204,A160,$B$5:$B$204,B160,$C$5:$C$204,C160)&gt;1,"Повтор позиции",IF(OR('Контрольный лист'!$C$4="",'Контрольный лист'!$F$4=""),"Заполнить данные",IF(OR(D160&lt;'Контрольный лист'!$C$4,D160&gt;'Контрольный лист'!$F$4),"Вне периода","")))))</ns0:f>
      </ns0:c>
    </ns0:row>
    <ns0:row r="161" ht="25" customHeight="1">
      <ns0:c r="A161" s="19"/>
      <ns0:c r="B161" s="19"/>
      <ns0:c r="C161" s="19"/>
      <ns0:c r="D161" s="6"/>
      <ns0:c r="E161" s="24"/>
      <ns0:c r="F161" s="15" t="str">
        <ns0:f>IF(C161="","",IF(OR(C161="В01",C161="Г01",C161="П01"),"мин.","шт."))</ns0:f>
      </ns0:c>
      <ns0:c r="G161" s="16" t="str">
        <ns0:f>IF(C161="","",INDEX('Контрольный лист'!$E$9:$E$20,MATCH(C161,'Контрольный лист'!$A$9:$A$20,0)))</ns0:f>
      </ns0:c>
      <ns0:c r="H161" s="16" t="str">
        <ns0:f>IF(OR(B161="",C161="",E161=""),"",ROUND(E161*G161/IF(F161="мин.",60,1),2))</ns0:f>
      </ns0:c>
      <ns0:c r="I161" s="5"/>
      <ns0:c r="J161" s="5"/>
      <ns0:c r="K161" s="5"/>
      <ns0:c r="L161" s="15" t="str">
        <ns0:f>IF(COUNTA(A161:E161,I161:K161)=0,"",IF(OR(A161="",B161="",C161="",NOT(ISNUMBER(D161)),NOT(ISNUMBER(E161)),E161&lt;=0,MOD(E161,1)&lt;&gt;0,I161="",J161=""),"Заполнить данные",IF(COUNTIFS($A$5:$A$204,A161,$B$5:$B$204,B161,$C$5:$C$204,C161)&gt;1,"Повтор позиции",IF(OR('Контрольный лист'!$C$4="",'Контрольный лист'!$F$4=""),"Заполнить данные",IF(OR(D161&lt;'Контрольный лист'!$C$4,D161&gt;'Контрольный лист'!$F$4),"Вне периода","")))))</ns0:f>
      </ns0:c>
    </ns0:row>
    <ns0:row r="162" ht="25" customHeight="1">
      <ns0:c r="A162" s="19"/>
      <ns0:c r="B162" s="19"/>
      <ns0:c r="C162" s="19"/>
      <ns0:c r="D162" s="6"/>
      <ns0:c r="E162" s="24"/>
      <ns0:c r="F162" s="15" t="str">
        <ns0:f>IF(C162="","",IF(OR(C162="В01",C162="Г01",C162="П01"),"мин.","шт."))</ns0:f>
      </ns0:c>
      <ns0:c r="G162" s="16" t="str">
        <ns0:f>IF(C162="","",INDEX('Контрольный лист'!$E$9:$E$20,MATCH(C162,'Контрольный лист'!$A$9:$A$20,0)))</ns0:f>
      </ns0:c>
      <ns0:c r="H162" s="16" t="str">
        <ns0:f>IF(OR(B162="",C162="",E162=""),"",ROUND(E162*G162/IF(F162="мин.",60,1),2))</ns0:f>
      </ns0:c>
      <ns0:c r="I162" s="5"/>
      <ns0:c r="J162" s="5"/>
      <ns0:c r="K162" s="5"/>
      <ns0:c r="L162" s="15" t="str">
        <ns0:f>IF(COUNTA(A162:E162,I162:K162)=0,"",IF(OR(A162="",B162="",C162="",NOT(ISNUMBER(D162)),NOT(ISNUMBER(E162)),E162&lt;=0,MOD(E162,1)&lt;&gt;0,I162="",J162=""),"Заполнить данные",IF(COUNTIFS($A$5:$A$204,A162,$B$5:$B$204,B162,$C$5:$C$204,C162)&gt;1,"Повтор позиции",IF(OR('Контрольный лист'!$C$4="",'Контрольный лист'!$F$4=""),"Заполнить данные",IF(OR(D162&lt;'Контрольный лист'!$C$4,D162&gt;'Контрольный лист'!$F$4),"Вне периода","")))))</ns0:f>
      </ns0:c>
    </ns0:row>
    <ns0:row r="163" ht="25" customHeight="1">
      <ns0:c r="A163" s="19"/>
      <ns0:c r="B163" s="19"/>
      <ns0:c r="C163" s="19"/>
      <ns0:c r="D163" s="6"/>
      <ns0:c r="E163" s="24"/>
      <ns0:c r="F163" s="15" t="str">
        <ns0:f>IF(C163="","",IF(OR(C163="В01",C163="Г01",C163="П01"),"мин.","шт."))</ns0:f>
      </ns0:c>
      <ns0:c r="G163" s="16" t="str">
        <ns0:f>IF(C163="","",INDEX('Контрольный лист'!$E$9:$E$20,MATCH(C163,'Контрольный лист'!$A$9:$A$20,0)))</ns0:f>
      </ns0:c>
      <ns0:c r="H163" s="16" t="str">
        <ns0:f>IF(OR(B163="",C163="",E163=""),"",ROUND(E163*G163/IF(F163="мин.",60,1),2))</ns0:f>
      </ns0:c>
      <ns0:c r="I163" s="5"/>
      <ns0:c r="J163" s="5"/>
      <ns0:c r="K163" s="5"/>
      <ns0:c r="L163" s="15" t="str">
        <ns0:f>IF(COUNTA(A163:E163,I163:K163)=0,"",IF(OR(A163="",B163="",C163="",NOT(ISNUMBER(D163)),NOT(ISNUMBER(E163)),E163&lt;=0,MOD(E163,1)&lt;&gt;0,I163="",J163=""),"Заполнить данные",IF(COUNTIFS($A$5:$A$204,A163,$B$5:$B$204,B163,$C$5:$C$204,C163)&gt;1,"Повтор позиции",IF(OR('Контрольный лист'!$C$4="",'Контрольный лист'!$F$4=""),"Заполнить данные",IF(OR(D163&lt;'Контрольный лист'!$C$4,D163&gt;'Контрольный лист'!$F$4),"Вне периода","")))))</ns0:f>
      </ns0:c>
    </ns0:row>
    <ns0:row r="164" ht="25" customHeight="1">
      <ns0:c r="A164" s="19"/>
      <ns0:c r="B164" s="19"/>
      <ns0:c r="C164" s="19"/>
      <ns0:c r="D164" s="6"/>
      <ns0:c r="E164" s="24"/>
      <ns0:c r="F164" s="15" t="str">
        <ns0:f>IF(C164="","",IF(OR(C164="В01",C164="Г01",C164="П01"),"мин.","шт."))</ns0:f>
      </ns0:c>
      <ns0:c r="G164" s="16" t="str">
        <ns0:f>IF(C164="","",INDEX('Контрольный лист'!$E$9:$E$20,MATCH(C164,'Контрольный лист'!$A$9:$A$20,0)))</ns0:f>
      </ns0:c>
      <ns0:c r="H164" s="16" t="str">
        <ns0:f>IF(OR(B164="",C164="",E164=""),"",ROUND(E164*G164/IF(F164="мин.",60,1),2))</ns0:f>
      </ns0:c>
      <ns0:c r="I164" s="5"/>
      <ns0:c r="J164" s="5"/>
      <ns0:c r="K164" s="5"/>
      <ns0:c r="L164" s="15" t="str">
        <ns0:f>IF(COUNTA(A164:E164,I164:K164)=0,"",IF(OR(A164="",B164="",C164="",NOT(ISNUMBER(D164)),NOT(ISNUMBER(E164)),E164&lt;=0,MOD(E164,1)&lt;&gt;0,I164="",J164=""),"Заполнить данные",IF(COUNTIFS($A$5:$A$204,A164,$B$5:$B$204,B164,$C$5:$C$204,C164)&gt;1,"Повтор позиции",IF(OR('Контрольный лист'!$C$4="",'Контрольный лист'!$F$4=""),"Заполнить данные",IF(OR(D164&lt;'Контрольный лист'!$C$4,D164&gt;'Контрольный лист'!$F$4),"Вне периода","")))))</ns0:f>
      </ns0:c>
    </ns0:row>
    <ns0:row r="165" ht="25" customHeight="1">
      <ns0:c r="A165" s="19"/>
      <ns0:c r="B165" s="19"/>
      <ns0:c r="C165" s="19"/>
      <ns0:c r="D165" s="6"/>
      <ns0:c r="E165" s="24"/>
      <ns0:c r="F165" s="15" t="str">
        <ns0:f>IF(C165="","",IF(OR(C165="В01",C165="Г01",C165="П01"),"мин.","шт."))</ns0:f>
      </ns0:c>
      <ns0:c r="G165" s="16" t="str">
        <ns0:f>IF(C165="","",INDEX('Контрольный лист'!$E$9:$E$20,MATCH(C165,'Контрольный лист'!$A$9:$A$20,0)))</ns0:f>
      </ns0:c>
      <ns0:c r="H165" s="16" t="str">
        <ns0:f>IF(OR(B165="",C165="",E165=""),"",ROUND(E165*G165/IF(F165="мин.",60,1),2))</ns0:f>
      </ns0:c>
      <ns0:c r="I165" s="5"/>
      <ns0:c r="J165" s="5"/>
      <ns0:c r="K165" s="5"/>
      <ns0:c r="L165" s="15" t="str">
        <ns0:f>IF(COUNTA(A165:E165,I165:K165)=0,"",IF(OR(A165="",B165="",C165="",NOT(ISNUMBER(D165)),NOT(ISNUMBER(E165)),E165&lt;=0,MOD(E165,1)&lt;&gt;0,I165="",J165=""),"Заполнить данные",IF(COUNTIFS($A$5:$A$204,A165,$B$5:$B$204,B165,$C$5:$C$204,C165)&gt;1,"Повтор позиции",IF(OR('Контрольный лист'!$C$4="",'Контрольный лист'!$F$4=""),"Заполнить данные",IF(OR(D165&lt;'Контрольный лист'!$C$4,D165&gt;'Контрольный лист'!$F$4),"Вне периода","")))))</ns0:f>
      </ns0:c>
    </ns0:row>
    <ns0:row r="166" ht="25" customHeight="1">
      <ns0:c r="A166" s="19"/>
      <ns0:c r="B166" s="19"/>
      <ns0:c r="C166" s="19"/>
      <ns0:c r="D166" s="6"/>
      <ns0:c r="E166" s="24"/>
      <ns0:c r="F166" s="15" t="str">
        <ns0:f>IF(C166="","",IF(OR(C166="В01",C166="Г01",C166="П01"),"мин.","шт."))</ns0:f>
      </ns0:c>
      <ns0:c r="G166" s="16" t="str">
        <ns0:f>IF(C166="","",INDEX('Контрольный лист'!$E$9:$E$20,MATCH(C166,'Контрольный лист'!$A$9:$A$20,0)))</ns0:f>
      </ns0:c>
      <ns0:c r="H166" s="16" t="str">
        <ns0:f>IF(OR(B166="",C166="",E166=""),"",ROUND(E166*G166/IF(F166="мин.",60,1),2))</ns0:f>
      </ns0:c>
      <ns0:c r="I166" s="5"/>
      <ns0:c r="J166" s="5"/>
      <ns0:c r="K166" s="5"/>
      <ns0:c r="L166" s="15" t="str">
        <ns0:f>IF(COUNTA(A166:E166,I166:K166)=0,"",IF(OR(A166="",B166="",C166="",NOT(ISNUMBER(D166)),NOT(ISNUMBER(E166)),E166&lt;=0,MOD(E166,1)&lt;&gt;0,I166="",J166=""),"Заполнить данные",IF(COUNTIFS($A$5:$A$204,A166,$B$5:$B$204,B166,$C$5:$C$204,C166)&gt;1,"Повтор позиции",IF(OR('Контрольный лист'!$C$4="",'Контрольный лист'!$F$4=""),"Заполнить данные",IF(OR(D166&lt;'Контрольный лист'!$C$4,D166&gt;'Контрольный лист'!$F$4),"Вне периода","")))))</ns0:f>
      </ns0:c>
    </ns0:row>
    <ns0:row r="167" ht="25" customHeight="1">
      <ns0:c r="A167" s="19"/>
      <ns0:c r="B167" s="19"/>
      <ns0:c r="C167" s="19"/>
      <ns0:c r="D167" s="6"/>
      <ns0:c r="E167" s="24"/>
      <ns0:c r="F167" s="15" t="str">
        <ns0:f>IF(C167="","",IF(OR(C167="В01",C167="Г01",C167="П01"),"мин.","шт."))</ns0:f>
      </ns0:c>
      <ns0:c r="G167" s="16" t="str">
        <ns0:f>IF(C167="","",INDEX('Контрольный лист'!$E$9:$E$20,MATCH(C167,'Контрольный лист'!$A$9:$A$20,0)))</ns0:f>
      </ns0:c>
      <ns0:c r="H167" s="16" t="str">
        <ns0:f>IF(OR(B167="",C167="",E167=""),"",ROUND(E167*G167/IF(F167="мин.",60,1),2))</ns0:f>
      </ns0:c>
      <ns0:c r="I167" s="5"/>
      <ns0:c r="J167" s="5"/>
      <ns0:c r="K167" s="5"/>
      <ns0:c r="L167" s="15" t="str">
        <ns0:f>IF(COUNTA(A167:E167,I167:K167)=0,"",IF(OR(A167="",B167="",C167="",NOT(ISNUMBER(D167)),NOT(ISNUMBER(E167)),E167&lt;=0,MOD(E167,1)&lt;&gt;0,I167="",J167=""),"Заполнить данные",IF(COUNTIFS($A$5:$A$204,A167,$B$5:$B$204,B167,$C$5:$C$204,C167)&gt;1,"Повтор позиции",IF(OR('Контрольный лист'!$C$4="",'Контрольный лист'!$F$4=""),"Заполнить данные",IF(OR(D167&lt;'Контрольный лист'!$C$4,D167&gt;'Контрольный лист'!$F$4),"Вне периода","")))))</ns0:f>
      </ns0:c>
    </ns0:row>
    <ns0:row r="168" ht="25" customHeight="1">
      <ns0:c r="A168" s="19"/>
      <ns0:c r="B168" s="19"/>
      <ns0:c r="C168" s="19"/>
      <ns0:c r="D168" s="6"/>
      <ns0:c r="E168" s="24"/>
      <ns0:c r="F168" s="15" t="str">
        <ns0:f>IF(C168="","",IF(OR(C168="В01",C168="Г01",C168="П01"),"мин.","шт."))</ns0:f>
      </ns0:c>
      <ns0:c r="G168" s="16" t="str">
        <ns0:f>IF(C168="","",INDEX('Контрольный лист'!$E$9:$E$20,MATCH(C168,'Контрольный лист'!$A$9:$A$20,0)))</ns0:f>
      </ns0:c>
      <ns0:c r="H168" s="16" t="str">
        <ns0:f>IF(OR(B168="",C168="",E168=""),"",ROUND(E168*G168/IF(F168="мин.",60,1),2))</ns0:f>
      </ns0:c>
      <ns0:c r="I168" s="5"/>
      <ns0:c r="J168" s="5"/>
      <ns0:c r="K168" s="5"/>
      <ns0:c r="L168" s="15" t="str">
        <ns0:f>IF(COUNTA(A168:E168,I168:K168)=0,"",IF(OR(A168="",B168="",C168="",NOT(ISNUMBER(D168)),NOT(ISNUMBER(E168)),E168&lt;=0,MOD(E168,1)&lt;&gt;0,I168="",J168=""),"Заполнить данные",IF(COUNTIFS($A$5:$A$204,A168,$B$5:$B$204,B168,$C$5:$C$204,C168)&gt;1,"Повтор позиции",IF(OR('Контрольный лист'!$C$4="",'Контрольный лист'!$F$4=""),"Заполнить данные",IF(OR(D168&lt;'Контрольный лист'!$C$4,D168&gt;'Контрольный лист'!$F$4),"Вне периода","")))))</ns0:f>
      </ns0:c>
    </ns0:row>
    <ns0:row r="169" ht="25" customHeight="1">
      <ns0:c r="A169" s="19"/>
      <ns0:c r="B169" s="19"/>
      <ns0:c r="C169" s="19"/>
      <ns0:c r="D169" s="6"/>
      <ns0:c r="E169" s="24"/>
      <ns0:c r="F169" s="15" t="str">
        <ns0:f>IF(C169="","",IF(OR(C169="В01",C169="Г01",C169="П01"),"мин.","шт."))</ns0:f>
      </ns0:c>
      <ns0:c r="G169" s="16" t="str">
        <ns0:f>IF(C169="","",INDEX('Контрольный лист'!$E$9:$E$20,MATCH(C169,'Контрольный лист'!$A$9:$A$20,0)))</ns0:f>
      </ns0:c>
      <ns0:c r="H169" s="16" t="str">
        <ns0:f>IF(OR(B169="",C169="",E169=""),"",ROUND(E169*G169/IF(F169="мин.",60,1),2))</ns0:f>
      </ns0:c>
      <ns0:c r="I169" s="5"/>
      <ns0:c r="J169" s="5"/>
      <ns0:c r="K169" s="5"/>
      <ns0:c r="L169" s="15" t="str">
        <ns0:f>IF(COUNTA(A169:E169,I169:K169)=0,"",IF(OR(A169="",B169="",C169="",NOT(ISNUMBER(D169)),NOT(ISNUMBER(E169)),E169&lt;=0,MOD(E169,1)&lt;&gt;0,I169="",J169=""),"Заполнить данные",IF(COUNTIFS($A$5:$A$204,A169,$B$5:$B$204,B169,$C$5:$C$204,C169)&gt;1,"Повтор позиции",IF(OR('Контрольный лист'!$C$4="",'Контрольный лист'!$F$4=""),"Заполнить данные",IF(OR(D169&lt;'Контрольный лист'!$C$4,D169&gt;'Контрольный лист'!$F$4),"Вне периода","")))))</ns0:f>
      </ns0:c>
    </ns0:row>
    <ns0:row r="170" ht="25" customHeight="1">
      <ns0:c r="A170" s="19"/>
      <ns0:c r="B170" s="19"/>
      <ns0:c r="C170" s="19"/>
      <ns0:c r="D170" s="6"/>
      <ns0:c r="E170" s="24"/>
      <ns0:c r="F170" s="15" t="str">
        <ns0:f>IF(C170="","",IF(OR(C170="В01",C170="Г01",C170="П01"),"мин.","шт."))</ns0:f>
      </ns0:c>
      <ns0:c r="G170" s="16" t="str">
        <ns0:f>IF(C170="","",INDEX('Контрольный лист'!$E$9:$E$20,MATCH(C170,'Контрольный лист'!$A$9:$A$20,0)))</ns0:f>
      </ns0:c>
      <ns0:c r="H170" s="16" t="str">
        <ns0:f>IF(OR(B170="",C170="",E170=""),"",ROUND(E170*G170/IF(F170="мин.",60,1),2))</ns0:f>
      </ns0:c>
      <ns0:c r="I170" s="5"/>
      <ns0:c r="J170" s="5"/>
      <ns0:c r="K170" s="5"/>
      <ns0:c r="L170" s="15" t="str">
        <ns0:f>IF(COUNTA(A170:E170,I170:K170)=0,"",IF(OR(A170="",B170="",C170="",NOT(ISNUMBER(D170)),NOT(ISNUMBER(E170)),E170&lt;=0,MOD(E170,1)&lt;&gt;0,I170="",J170=""),"Заполнить данные",IF(COUNTIFS($A$5:$A$204,A170,$B$5:$B$204,B170,$C$5:$C$204,C170)&gt;1,"Повтор позиции",IF(OR('Контрольный лист'!$C$4="",'Контрольный лист'!$F$4=""),"Заполнить данные",IF(OR(D170&lt;'Контрольный лист'!$C$4,D170&gt;'Контрольный лист'!$F$4),"Вне периода","")))))</ns0:f>
      </ns0:c>
    </ns0:row>
    <ns0:row r="171" ht="25" customHeight="1">
      <ns0:c r="A171" s="19"/>
      <ns0:c r="B171" s="19"/>
      <ns0:c r="C171" s="19"/>
      <ns0:c r="D171" s="6"/>
      <ns0:c r="E171" s="24"/>
      <ns0:c r="F171" s="15" t="str">
        <ns0:f>IF(C171="","",IF(OR(C171="В01",C171="Г01",C171="П01"),"мин.","шт."))</ns0:f>
      </ns0:c>
      <ns0:c r="G171" s="16" t="str">
        <ns0:f>IF(C171="","",INDEX('Контрольный лист'!$E$9:$E$20,MATCH(C171,'Контрольный лист'!$A$9:$A$20,0)))</ns0:f>
      </ns0:c>
      <ns0:c r="H171" s="16" t="str">
        <ns0:f>IF(OR(B171="",C171="",E171=""),"",ROUND(E171*G171/IF(F171="мин.",60,1),2))</ns0:f>
      </ns0:c>
      <ns0:c r="I171" s="5"/>
      <ns0:c r="J171" s="5"/>
      <ns0:c r="K171" s="5"/>
      <ns0:c r="L171" s="15" t="str">
        <ns0:f>IF(COUNTA(A171:E171,I171:K171)=0,"",IF(OR(A171="",B171="",C171="",NOT(ISNUMBER(D171)),NOT(ISNUMBER(E171)),E171&lt;=0,MOD(E171,1)&lt;&gt;0,I171="",J171=""),"Заполнить данные",IF(COUNTIFS($A$5:$A$204,A171,$B$5:$B$204,B171,$C$5:$C$204,C171)&gt;1,"Повтор позиции",IF(OR('Контрольный лист'!$C$4="",'Контрольный лист'!$F$4=""),"Заполнить данные",IF(OR(D171&lt;'Контрольный лист'!$C$4,D171&gt;'Контрольный лист'!$F$4),"Вне периода","")))))</ns0:f>
      </ns0:c>
    </ns0:row>
    <ns0:row r="172" ht="25" customHeight="1">
      <ns0:c r="A172" s="19"/>
      <ns0:c r="B172" s="19"/>
      <ns0:c r="C172" s="19"/>
      <ns0:c r="D172" s="6"/>
      <ns0:c r="E172" s="24"/>
      <ns0:c r="F172" s="15" t="str">
        <ns0:f>IF(C172="","",IF(OR(C172="В01",C172="Г01",C172="П01"),"мин.","шт."))</ns0:f>
      </ns0:c>
      <ns0:c r="G172" s="16" t="str">
        <ns0:f>IF(C172="","",INDEX('Контрольный лист'!$E$9:$E$20,MATCH(C172,'Контрольный лист'!$A$9:$A$20,0)))</ns0:f>
      </ns0:c>
      <ns0:c r="H172" s="16" t="str">
        <ns0:f>IF(OR(B172="",C172="",E172=""),"",ROUND(E172*G172/IF(F172="мин.",60,1),2))</ns0:f>
      </ns0:c>
      <ns0:c r="I172" s="5"/>
      <ns0:c r="J172" s="5"/>
      <ns0:c r="K172" s="5"/>
      <ns0:c r="L172" s="15" t="str">
        <ns0:f>IF(COUNTA(A172:E172,I172:K172)=0,"",IF(OR(A172="",B172="",C172="",NOT(ISNUMBER(D172)),NOT(ISNUMBER(E172)),E172&lt;=0,MOD(E172,1)&lt;&gt;0,I172="",J172=""),"Заполнить данные",IF(COUNTIFS($A$5:$A$204,A172,$B$5:$B$204,B172,$C$5:$C$204,C172)&gt;1,"Повтор позиции",IF(OR('Контрольный лист'!$C$4="",'Контрольный лист'!$F$4=""),"Заполнить данные",IF(OR(D172&lt;'Контрольный лист'!$C$4,D172&gt;'Контрольный лист'!$F$4),"Вне периода","")))))</ns0:f>
      </ns0:c>
    </ns0:row>
    <ns0:row r="173" ht="25" customHeight="1">
      <ns0:c r="A173" s="19"/>
      <ns0:c r="B173" s="19"/>
      <ns0:c r="C173" s="19"/>
      <ns0:c r="D173" s="6"/>
      <ns0:c r="E173" s="24"/>
      <ns0:c r="F173" s="15" t="str">
        <ns0:f>IF(C173="","",IF(OR(C173="В01",C173="Г01",C173="П01"),"мин.","шт."))</ns0:f>
      </ns0:c>
      <ns0:c r="G173" s="16" t="str">
        <ns0:f>IF(C173="","",INDEX('Контрольный лист'!$E$9:$E$20,MATCH(C173,'Контрольный лист'!$A$9:$A$20,0)))</ns0:f>
      </ns0:c>
      <ns0:c r="H173" s="16" t="str">
        <ns0:f>IF(OR(B173="",C173="",E173=""),"",ROUND(E173*G173/IF(F173="мин.",60,1),2))</ns0:f>
      </ns0:c>
      <ns0:c r="I173" s="5"/>
      <ns0:c r="J173" s="5"/>
      <ns0:c r="K173" s="5"/>
      <ns0:c r="L173" s="15" t="str">
        <ns0:f>IF(COUNTA(A173:E173,I173:K173)=0,"",IF(OR(A173="",B173="",C173="",NOT(ISNUMBER(D173)),NOT(ISNUMBER(E173)),E173&lt;=0,MOD(E173,1)&lt;&gt;0,I173="",J173=""),"Заполнить данные",IF(COUNTIFS($A$5:$A$204,A173,$B$5:$B$204,B173,$C$5:$C$204,C173)&gt;1,"Повтор позиции",IF(OR('Контрольный лист'!$C$4="",'Контрольный лист'!$F$4=""),"Заполнить данные",IF(OR(D173&lt;'Контрольный лист'!$C$4,D173&gt;'Контрольный лист'!$F$4),"Вне периода","")))))</ns0:f>
      </ns0:c>
    </ns0:row>
    <ns0:row r="174" ht="25" customHeight="1">
      <ns0:c r="A174" s="19"/>
      <ns0:c r="B174" s="19"/>
      <ns0:c r="C174" s="19"/>
      <ns0:c r="D174" s="6"/>
      <ns0:c r="E174" s="24"/>
      <ns0:c r="F174" s="15" t="str">
        <ns0:f>IF(C174="","",IF(OR(C174="В01",C174="Г01",C174="П01"),"мин.","шт."))</ns0:f>
      </ns0:c>
      <ns0:c r="G174" s="16" t="str">
        <ns0:f>IF(C174="","",INDEX('Контрольный лист'!$E$9:$E$20,MATCH(C174,'Контрольный лист'!$A$9:$A$20,0)))</ns0:f>
      </ns0:c>
      <ns0:c r="H174" s="16" t="str">
        <ns0:f>IF(OR(B174="",C174="",E174=""),"",ROUND(E174*G174/IF(F174="мин.",60,1),2))</ns0:f>
      </ns0:c>
      <ns0:c r="I174" s="5"/>
      <ns0:c r="J174" s="5"/>
      <ns0:c r="K174" s="5"/>
      <ns0:c r="L174" s="15" t="str">
        <ns0:f>IF(COUNTA(A174:E174,I174:K174)=0,"",IF(OR(A174="",B174="",C174="",NOT(ISNUMBER(D174)),NOT(ISNUMBER(E174)),E174&lt;=0,MOD(E174,1)&lt;&gt;0,I174="",J174=""),"Заполнить данные",IF(COUNTIFS($A$5:$A$204,A174,$B$5:$B$204,B174,$C$5:$C$204,C174)&gt;1,"Повтор позиции",IF(OR('Контрольный лист'!$C$4="",'Контрольный лист'!$F$4=""),"Заполнить данные",IF(OR(D174&lt;'Контрольный лист'!$C$4,D174&gt;'Контрольный лист'!$F$4),"Вне периода","")))))</ns0:f>
      </ns0:c>
    </ns0:row>
    <ns0:row r="175" ht="25" customHeight="1">
      <ns0:c r="A175" s="19"/>
      <ns0:c r="B175" s="19"/>
      <ns0:c r="C175" s="19"/>
      <ns0:c r="D175" s="6"/>
      <ns0:c r="E175" s="24"/>
      <ns0:c r="F175" s="15" t="str">
        <ns0:f>IF(C175="","",IF(OR(C175="В01",C175="Г01",C175="П01"),"мин.","шт."))</ns0:f>
      </ns0:c>
      <ns0:c r="G175" s="16" t="str">
        <ns0:f>IF(C175="","",INDEX('Контрольный лист'!$E$9:$E$20,MATCH(C175,'Контрольный лист'!$A$9:$A$20,0)))</ns0:f>
      </ns0:c>
      <ns0:c r="H175" s="16" t="str">
        <ns0:f>IF(OR(B175="",C175="",E175=""),"",ROUND(E175*G175/IF(F175="мин.",60,1),2))</ns0:f>
      </ns0:c>
      <ns0:c r="I175" s="5"/>
      <ns0:c r="J175" s="5"/>
      <ns0:c r="K175" s="5"/>
      <ns0:c r="L175" s="15" t="str">
        <ns0:f>IF(COUNTA(A175:E175,I175:K175)=0,"",IF(OR(A175="",B175="",C175="",NOT(ISNUMBER(D175)),NOT(ISNUMBER(E175)),E175&lt;=0,MOD(E175,1)&lt;&gt;0,I175="",J175=""),"Заполнить данные",IF(COUNTIFS($A$5:$A$204,A175,$B$5:$B$204,B175,$C$5:$C$204,C175)&gt;1,"Повтор позиции",IF(OR('Контрольный лист'!$C$4="",'Контрольный лист'!$F$4=""),"Заполнить данные",IF(OR(D175&lt;'Контрольный лист'!$C$4,D175&gt;'Контрольный лист'!$F$4),"Вне периода","")))))</ns0:f>
      </ns0:c>
    </ns0:row>
    <ns0:row r="176" ht="25" customHeight="1">
      <ns0:c r="A176" s="19"/>
      <ns0:c r="B176" s="19"/>
      <ns0:c r="C176" s="19"/>
      <ns0:c r="D176" s="6"/>
      <ns0:c r="E176" s="24"/>
      <ns0:c r="F176" s="15" t="str">
        <ns0:f>IF(C176="","",IF(OR(C176="В01",C176="Г01",C176="П01"),"мин.","шт."))</ns0:f>
      </ns0:c>
      <ns0:c r="G176" s="16" t="str">
        <ns0:f>IF(C176="","",INDEX('Контрольный лист'!$E$9:$E$20,MATCH(C176,'Контрольный лист'!$A$9:$A$20,0)))</ns0:f>
      </ns0:c>
      <ns0:c r="H176" s="16" t="str">
        <ns0:f>IF(OR(B176="",C176="",E176=""),"",ROUND(E176*G176/IF(F176="мин.",60,1),2))</ns0:f>
      </ns0:c>
      <ns0:c r="I176" s="5"/>
      <ns0:c r="J176" s="5"/>
      <ns0:c r="K176" s="5"/>
      <ns0:c r="L176" s="15" t="str">
        <ns0:f>IF(COUNTA(A176:E176,I176:K176)=0,"",IF(OR(A176="",B176="",C176="",NOT(ISNUMBER(D176)),NOT(ISNUMBER(E176)),E176&lt;=0,MOD(E176,1)&lt;&gt;0,I176="",J176=""),"Заполнить данные",IF(COUNTIFS($A$5:$A$204,A176,$B$5:$B$204,B176,$C$5:$C$204,C176)&gt;1,"Повтор позиции",IF(OR('Контрольный лист'!$C$4="",'Контрольный лист'!$F$4=""),"Заполнить данные",IF(OR(D176&lt;'Контрольный лист'!$C$4,D176&gt;'Контрольный лист'!$F$4),"Вне периода","")))))</ns0:f>
      </ns0:c>
    </ns0:row>
    <ns0:row r="177" ht="25" customHeight="1">
      <ns0:c r="A177" s="19"/>
      <ns0:c r="B177" s="19"/>
      <ns0:c r="C177" s="19"/>
      <ns0:c r="D177" s="6"/>
      <ns0:c r="E177" s="24"/>
      <ns0:c r="F177" s="15" t="str">
        <ns0:f>IF(C177="","",IF(OR(C177="В01",C177="Г01",C177="П01"),"мин.","шт."))</ns0:f>
      </ns0:c>
      <ns0:c r="G177" s="16" t="str">
        <ns0:f>IF(C177="","",INDEX('Контрольный лист'!$E$9:$E$20,MATCH(C177,'Контрольный лист'!$A$9:$A$20,0)))</ns0:f>
      </ns0:c>
      <ns0:c r="H177" s="16" t="str">
        <ns0:f>IF(OR(B177="",C177="",E177=""),"",ROUND(E177*G177/IF(F177="мин.",60,1),2))</ns0:f>
      </ns0:c>
      <ns0:c r="I177" s="5"/>
      <ns0:c r="J177" s="5"/>
      <ns0:c r="K177" s="5"/>
      <ns0:c r="L177" s="15" t="str">
        <ns0:f>IF(COUNTA(A177:E177,I177:K177)=0,"",IF(OR(A177="",B177="",C177="",NOT(ISNUMBER(D177)),NOT(ISNUMBER(E177)),E177&lt;=0,MOD(E177,1)&lt;&gt;0,I177="",J177=""),"Заполнить данные",IF(COUNTIFS($A$5:$A$204,A177,$B$5:$B$204,B177,$C$5:$C$204,C177)&gt;1,"Повтор позиции",IF(OR('Контрольный лист'!$C$4="",'Контрольный лист'!$F$4=""),"Заполнить данные",IF(OR(D177&lt;'Контрольный лист'!$C$4,D177&gt;'Контрольный лист'!$F$4),"Вне периода","")))))</ns0:f>
      </ns0:c>
    </ns0:row>
    <ns0:row r="178" ht="25" customHeight="1">
      <ns0:c r="A178" s="19"/>
      <ns0:c r="B178" s="19"/>
      <ns0:c r="C178" s="19"/>
      <ns0:c r="D178" s="6"/>
      <ns0:c r="E178" s="24"/>
      <ns0:c r="F178" s="15" t="str">
        <ns0:f>IF(C178="","",IF(OR(C178="В01",C178="Г01",C178="П01"),"мин.","шт."))</ns0:f>
      </ns0:c>
      <ns0:c r="G178" s="16" t="str">
        <ns0:f>IF(C178="","",INDEX('Контрольный лист'!$E$9:$E$20,MATCH(C178,'Контрольный лист'!$A$9:$A$20,0)))</ns0:f>
      </ns0:c>
      <ns0:c r="H178" s="16" t="str">
        <ns0:f>IF(OR(B178="",C178="",E178=""),"",ROUND(E178*G178/IF(F178="мин.",60,1),2))</ns0:f>
      </ns0:c>
      <ns0:c r="I178" s="5"/>
      <ns0:c r="J178" s="5"/>
      <ns0:c r="K178" s="5"/>
      <ns0:c r="L178" s="15" t="str">
        <ns0:f>IF(COUNTA(A178:E178,I178:K178)=0,"",IF(OR(A178="",B178="",C178="",NOT(ISNUMBER(D178)),NOT(ISNUMBER(E178)),E178&lt;=0,MOD(E178,1)&lt;&gt;0,I178="",J178=""),"Заполнить данные",IF(COUNTIFS($A$5:$A$204,A178,$B$5:$B$204,B178,$C$5:$C$204,C178)&gt;1,"Повтор позиции",IF(OR('Контрольный лист'!$C$4="",'Контрольный лист'!$F$4=""),"Заполнить данные",IF(OR(D178&lt;'Контрольный лист'!$C$4,D178&gt;'Контрольный лист'!$F$4),"Вне периода","")))))</ns0:f>
      </ns0:c>
    </ns0:row>
    <ns0:row r="179" ht="25" customHeight="1">
      <ns0:c r="A179" s="19"/>
      <ns0:c r="B179" s="19"/>
      <ns0:c r="C179" s="19"/>
      <ns0:c r="D179" s="6"/>
      <ns0:c r="E179" s="24"/>
      <ns0:c r="F179" s="15" t="str">
        <ns0:f>IF(C179="","",IF(OR(C179="В01",C179="Г01",C179="П01"),"мин.","шт."))</ns0:f>
      </ns0:c>
      <ns0:c r="G179" s="16" t="str">
        <ns0:f>IF(C179="","",INDEX('Контрольный лист'!$E$9:$E$20,MATCH(C179,'Контрольный лист'!$A$9:$A$20,0)))</ns0:f>
      </ns0:c>
      <ns0:c r="H179" s="16" t="str">
        <ns0:f>IF(OR(B179="",C179="",E179=""),"",ROUND(E179*G179/IF(F179="мин.",60,1),2))</ns0:f>
      </ns0:c>
      <ns0:c r="I179" s="5"/>
      <ns0:c r="J179" s="5"/>
      <ns0:c r="K179" s="5"/>
      <ns0:c r="L179" s="15" t="str">
        <ns0:f>IF(COUNTA(A179:E179,I179:K179)=0,"",IF(OR(A179="",B179="",C179="",NOT(ISNUMBER(D179)),NOT(ISNUMBER(E179)),E179&lt;=0,MOD(E179,1)&lt;&gt;0,I179="",J179=""),"Заполнить данные",IF(COUNTIFS($A$5:$A$204,A179,$B$5:$B$204,B179,$C$5:$C$204,C179)&gt;1,"Повтор позиции",IF(OR('Контрольный лист'!$C$4="",'Контрольный лист'!$F$4=""),"Заполнить данные",IF(OR(D179&lt;'Контрольный лист'!$C$4,D179&gt;'Контрольный лист'!$F$4),"Вне периода","")))))</ns0:f>
      </ns0:c>
    </ns0:row>
    <ns0:row r="180" ht="25" customHeight="1">
      <ns0:c r="A180" s="19"/>
      <ns0:c r="B180" s="19"/>
      <ns0:c r="C180" s="19"/>
      <ns0:c r="D180" s="6"/>
      <ns0:c r="E180" s="24"/>
      <ns0:c r="F180" s="15" t="str">
        <ns0:f>IF(C180="","",IF(OR(C180="В01",C180="Г01",C180="П01"),"мин.","шт."))</ns0:f>
      </ns0:c>
      <ns0:c r="G180" s="16" t="str">
        <ns0:f>IF(C180="","",INDEX('Контрольный лист'!$E$9:$E$20,MATCH(C180,'Контрольный лист'!$A$9:$A$20,0)))</ns0:f>
      </ns0:c>
      <ns0:c r="H180" s="16" t="str">
        <ns0:f>IF(OR(B180="",C180="",E180=""),"",ROUND(E180*G180/IF(F180="мин.",60,1),2))</ns0:f>
      </ns0:c>
      <ns0:c r="I180" s="5"/>
      <ns0:c r="J180" s="5"/>
      <ns0:c r="K180" s="5"/>
      <ns0:c r="L180" s="15" t="str">
        <ns0:f>IF(COUNTA(A180:E180,I180:K180)=0,"",IF(OR(A180="",B180="",C180="",NOT(ISNUMBER(D180)),NOT(ISNUMBER(E180)),E180&lt;=0,MOD(E180,1)&lt;&gt;0,I180="",J180=""),"Заполнить данные",IF(COUNTIFS($A$5:$A$204,A180,$B$5:$B$204,B180,$C$5:$C$204,C180)&gt;1,"Повтор позиции",IF(OR('Контрольный лист'!$C$4="",'Контрольный лист'!$F$4=""),"Заполнить данные",IF(OR(D180&lt;'Контрольный лист'!$C$4,D180&gt;'Контрольный лист'!$F$4),"Вне периода","")))))</ns0:f>
      </ns0:c>
    </ns0:row>
    <ns0:row r="181" ht="25" customHeight="1">
      <ns0:c r="A181" s="19"/>
      <ns0:c r="B181" s="19"/>
      <ns0:c r="C181" s="19"/>
      <ns0:c r="D181" s="6"/>
      <ns0:c r="E181" s="24"/>
      <ns0:c r="F181" s="15" t="str">
        <ns0:f>IF(C181="","",IF(OR(C181="В01",C181="Г01",C181="П01"),"мин.","шт."))</ns0:f>
      </ns0:c>
      <ns0:c r="G181" s="16" t="str">
        <ns0:f>IF(C181="","",INDEX('Контрольный лист'!$E$9:$E$20,MATCH(C181,'Контрольный лист'!$A$9:$A$20,0)))</ns0:f>
      </ns0:c>
      <ns0:c r="H181" s="16" t="str">
        <ns0:f>IF(OR(B181="",C181="",E181=""),"",ROUND(E181*G181/IF(F181="мин.",60,1),2))</ns0:f>
      </ns0:c>
      <ns0:c r="I181" s="5"/>
      <ns0:c r="J181" s="5"/>
      <ns0:c r="K181" s="5"/>
      <ns0:c r="L181" s="15" t="str">
        <ns0:f>IF(COUNTA(A181:E181,I181:K181)=0,"",IF(OR(A181="",B181="",C181="",NOT(ISNUMBER(D181)),NOT(ISNUMBER(E181)),E181&lt;=0,MOD(E181,1)&lt;&gt;0,I181="",J181=""),"Заполнить данные",IF(COUNTIFS($A$5:$A$204,A181,$B$5:$B$204,B181,$C$5:$C$204,C181)&gt;1,"Повтор позиции",IF(OR('Контрольный лист'!$C$4="",'Контрольный лист'!$F$4=""),"Заполнить данные",IF(OR(D181&lt;'Контрольный лист'!$C$4,D181&gt;'Контрольный лист'!$F$4),"Вне периода","")))))</ns0:f>
      </ns0:c>
    </ns0:row>
    <ns0:row r="182" ht="25" customHeight="1">
      <ns0:c r="A182" s="19"/>
      <ns0:c r="B182" s="19"/>
      <ns0:c r="C182" s="19"/>
      <ns0:c r="D182" s="6"/>
      <ns0:c r="E182" s="24"/>
      <ns0:c r="F182" s="15" t="str">
        <ns0:f>IF(C182="","",IF(OR(C182="В01",C182="Г01",C182="П01"),"мин.","шт."))</ns0:f>
      </ns0:c>
      <ns0:c r="G182" s="16" t="str">
        <ns0:f>IF(C182="","",INDEX('Контрольный лист'!$E$9:$E$20,MATCH(C182,'Контрольный лист'!$A$9:$A$20,0)))</ns0:f>
      </ns0:c>
      <ns0:c r="H182" s="16" t="str">
        <ns0:f>IF(OR(B182="",C182="",E182=""),"",ROUND(E182*G182/IF(F182="мин.",60,1),2))</ns0:f>
      </ns0:c>
      <ns0:c r="I182" s="5"/>
      <ns0:c r="J182" s="5"/>
      <ns0:c r="K182" s="5"/>
      <ns0:c r="L182" s="15" t="str">
        <ns0:f>IF(COUNTA(A182:E182,I182:K182)=0,"",IF(OR(A182="",B182="",C182="",NOT(ISNUMBER(D182)),NOT(ISNUMBER(E182)),E182&lt;=0,MOD(E182,1)&lt;&gt;0,I182="",J182=""),"Заполнить данные",IF(COUNTIFS($A$5:$A$204,A182,$B$5:$B$204,B182,$C$5:$C$204,C182)&gt;1,"Повтор позиции",IF(OR('Контрольный лист'!$C$4="",'Контрольный лист'!$F$4=""),"Заполнить данные",IF(OR(D182&lt;'Контрольный лист'!$C$4,D182&gt;'Контрольный лист'!$F$4),"Вне периода","")))))</ns0:f>
      </ns0:c>
    </ns0:row>
    <ns0:row r="183" ht="25" customHeight="1">
      <ns0:c r="A183" s="19"/>
      <ns0:c r="B183" s="19"/>
      <ns0:c r="C183" s="19"/>
      <ns0:c r="D183" s="6"/>
      <ns0:c r="E183" s="24"/>
      <ns0:c r="F183" s="15" t="str">
        <ns0:f>IF(C183="","",IF(OR(C183="В01",C183="Г01",C183="П01"),"мин.","шт."))</ns0:f>
      </ns0:c>
      <ns0:c r="G183" s="16" t="str">
        <ns0:f>IF(C183="","",INDEX('Контрольный лист'!$E$9:$E$20,MATCH(C183,'Контрольный лист'!$A$9:$A$20,0)))</ns0:f>
      </ns0:c>
      <ns0:c r="H183" s="16" t="str">
        <ns0:f>IF(OR(B183="",C183="",E183=""),"",ROUND(E183*G183/IF(F183="мин.",60,1),2))</ns0:f>
      </ns0:c>
      <ns0:c r="I183" s="5"/>
      <ns0:c r="J183" s="5"/>
      <ns0:c r="K183" s="5"/>
      <ns0:c r="L183" s="15" t="str">
        <ns0:f>IF(COUNTA(A183:E183,I183:K183)=0,"",IF(OR(A183="",B183="",C183="",NOT(ISNUMBER(D183)),NOT(ISNUMBER(E183)),E183&lt;=0,MOD(E183,1)&lt;&gt;0,I183="",J183=""),"Заполнить данные",IF(COUNTIFS($A$5:$A$204,A183,$B$5:$B$204,B183,$C$5:$C$204,C183)&gt;1,"Повтор позиции",IF(OR('Контрольный лист'!$C$4="",'Контрольный лист'!$F$4=""),"Заполнить данные",IF(OR(D183&lt;'Контрольный лист'!$C$4,D183&gt;'Контрольный лист'!$F$4),"Вне периода","")))))</ns0:f>
      </ns0:c>
    </ns0:row>
    <ns0:row r="184" ht="25" customHeight="1">
      <ns0:c r="A184" s="19"/>
      <ns0:c r="B184" s="19"/>
      <ns0:c r="C184" s="19"/>
      <ns0:c r="D184" s="6"/>
      <ns0:c r="E184" s="24"/>
      <ns0:c r="F184" s="15" t="str">
        <ns0:f>IF(C184="","",IF(OR(C184="В01",C184="Г01",C184="П01"),"мин.","шт."))</ns0:f>
      </ns0:c>
      <ns0:c r="G184" s="16" t="str">
        <ns0:f>IF(C184="","",INDEX('Контрольный лист'!$E$9:$E$20,MATCH(C184,'Контрольный лист'!$A$9:$A$20,0)))</ns0:f>
      </ns0:c>
      <ns0:c r="H184" s="16" t="str">
        <ns0:f>IF(OR(B184="",C184="",E184=""),"",ROUND(E184*G184/IF(F184="мин.",60,1),2))</ns0:f>
      </ns0:c>
      <ns0:c r="I184" s="5"/>
      <ns0:c r="J184" s="5"/>
      <ns0:c r="K184" s="5"/>
      <ns0:c r="L184" s="15" t="str">
        <ns0:f>IF(COUNTA(A184:E184,I184:K184)=0,"",IF(OR(A184="",B184="",C184="",NOT(ISNUMBER(D184)),NOT(ISNUMBER(E184)),E184&lt;=0,MOD(E184,1)&lt;&gt;0,I184="",J184=""),"Заполнить данные",IF(COUNTIFS($A$5:$A$204,A184,$B$5:$B$204,B184,$C$5:$C$204,C184)&gt;1,"Повтор позиции",IF(OR('Контрольный лист'!$C$4="",'Контрольный лист'!$F$4=""),"Заполнить данные",IF(OR(D184&lt;'Контрольный лист'!$C$4,D184&gt;'Контрольный лист'!$F$4),"Вне периода","")))))</ns0:f>
      </ns0:c>
    </ns0:row>
    <ns0:row r="185" ht="25" customHeight="1">
      <ns0:c r="A185" s="19"/>
      <ns0:c r="B185" s="19"/>
      <ns0:c r="C185" s="19"/>
      <ns0:c r="D185" s="6"/>
      <ns0:c r="E185" s="24"/>
      <ns0:c r="F185" s="15" t="str">
        <ns0:f>IF(C185="","",IF(OR(C185="В01",C185="Г01",C185="П01"),"мин.","шт."))</ns0:f>
      </ns0:c>
      <ns0:c r="G185" s="16" t="str">
        <ns0:f>IF(C185="","",INDEX('Контрольный лист'!$E$9:$E$20,MATCH(C185,'Контрольный лист'!$A$9:$A$20,0)))</ns0:f>
      </ns0:c>
      <ns0:c r="H185" s="16" t="str">
        <ns0:f>IF(OR(B185="",C185="",E185=""),"",ROUND(E185*G185/IF(F185="мин.",60,1),2))</ns0:f>
      </ns0:c>
      <ns0:c r="I185" s="5"/>
      <ns0:c r="J185" s="5"/>
      <ns0:c r="K185" s="5"/>
      <ns0:c r="L185" s="15" t="str">
        <ns0:f>IF(COUNTA(A185:E185,I185:K185)=0,"",IF(OR(A185="",B185="",C185="",NOT(ISNUMBER(D185)),NOT(ISNUMBER(E185)),E185&lt;=0,MOD(E185,1)&lt;&gt;0,I185="",J185=""),"Заполнить данные",IF(COUNTIFS($A$5:$A$204,A185,$B$5:$B$204,B185,$C$5:$C$204,C185)&gt;1,"Повтор позиции",IF(OR('Контрольный лист'!$C$4="",'Контрольный лист'!$F$4=""),"Заполнить данные",IF(OR(D185&lt;'Контрольный лист'!$C$4,D185&gt;'Контрольный лист'!$F$4),"Вне периода","")))))</ns0:f>
      </ns0:c>
    </ns0:row>
    <ns0:row r="186" ht="25" customHeight="1">
      <ns0:c r="A186" s="19"/>
      <ns0:c r="B186" s="19"/>
      <ns0:c r="C186" s="19"/>
      <ns0:c r="D186" s="6"/>
      <ns0:c r="E186" s="24"/>
      <ns0:c r="F186" s="15" t="str">
        <ns0:f>IF(C186="","",IF(OR(C186="В01",C186="Г01",C186="П01"),"мин.","шт."))</ns0:f>
      </ns0:c>
      <ns0:c r="G186" s="16" t="str">
        <ns0:f>IF(C186="","",INDEX('Контрольный лист'!$E$9:$E$20,MATCH(C186,'Контрольный лист'!$A$9:$A$20,0)))</ns0:f>
      </ns0:c>
      <ns0:c r="H186" s="16" t="str">
        <ns0:f>IF(OR(B186="",C186="",E186=""),"",ROUND(E186*G186/IF(F186="мин.",60,1),2))</ns0:f>
      </ns0:c>
      <ns0:c r="I186" s="5"/>
      <ns0:c r="J186" s="5"/>
      <ns0:c r="K186" s="5"/>
      <ns0:c r="L186" s="15" t="str">
        <ns0:f>IF(COUNTA(A186:E186,I186:K186)=0,"",IF(OR(A186="",B186="",C186="",NOT(ISNUMBER(D186)),NOT(ISNUMBER(E186)),E186&lt;=0,MOD(E186,1)&lt;&gt;0,I186="",J186=""),"Заполнить данные",IF(COUNTIFS($A$5:$A$204,A186,$B$5:$B$204,B186,$C$5:$C$204,C186)&gt;1,"Повтор позиции",IF(OR('Контрольный лист'!$C$4="",'Контрольный лист'!$F$4=""),"Заполнить данные",IF(OR(D186&lt;'Контрольный лист'!$C$4,D186&gt;'Контрольный лист'!$F$4),"Вне периода","")))))</ns0:f>
      </ns0:c>
    </ns0:row>
    <ns0:row r="187" ht="25" customHeight="1">
      <ns0:c r="A187" s="19"/>
      <ns0:c r="B187" s="19"/>
      <ns0:c r="C187" s="19"/>
      <ns0:c r="D187" s="6"/>
      <ns0:c r="E187" s="24"/>
      <ns0:c r="F187" s="15" t="str">
        <ns0:f>IF(C187="","",IF(OR(C187="В01",C187="Г01",C187="П01"),"мин.","шт."))</ns0:f>
      </ns0:c>
      <ns0:c r="G187" s="16" t="str">
        <ns0:f>IF(C187="","",INDEX('Контрольный лист'!$E$9:$E$20,MATCH(C187,'Контрольный лист'!$A$9:$A$20,0)))</ns0:f>
      </ns0:c>
      <ns0:c r="H187" s="16" t="str">
        <ns0:f>IF(OR(B187="",C187="",E187=""),"",ROUND(E187*G187/IF(F187="мин.",60,1),2))</ns0:f>
      </ns0:c>
      <ns0:c r="I187" s="5"/>
      <ns0:c r="J187" s="5"/>
      <ns0:c r="K187" s="5"/>
      <ns0:c r="L187" s="15" t="str">
        <ns0:f>IF(COUNTA(A187:E187,I187:K187)=0,"",IF(OR(A187="",B187="",C187="",NOT(ISNUMBER(D187)),NOT(ISNUMBER(E187)),E187&lt;=0,MOD(E187,1)&lt;&gt;0,I187="",J187=""),"Заполнить данные",IF(COUNTIFS($A$5:$A$204,A187,$B$5:$B$204,B187,$C$5:$C$204,C187)&gt;1,"Повтор позиции",IF(OR('Контрольный лист'!$C$4="",'Контрольный лист'!$F$4=""),"Заполнить данные",IF(OR(D187&lt;'Контрольный лист'!$C$4,D187&gt;'Контрольный лист'!$F$4),"Вне периода","")))))</ns0:f>
      </ns0:c>
    </ns0:row>
    <ns0:row r="188" ht="25" customHeight="1">
      <ns0:c r="A188" s="19"/>
      <ns0:c r="B188" s="19"/>
      <ns0:c r="C188" s="19"/>
      <ns0:c r="D188" s="6"/>
      <ns0:c r="E188" s="24"/>
      <ns0:c r="F188" s="15" t="str">
        <ns0:f>IF(C188="","",IF(OR(C188="В01",C188="Г01",C188="П01"),"мин.","шт."))</ns0:f>
      </ns0:c>
      <ns0:c r="G188" s="16" t="str">
        <ns0:f>IF(C188="","",INDEX('Контрольный лист'!$E$9:$E$20,MATCH(C188,'Контрольный лист'!$A$9:$A$20,0)))</ns0:f>
      </ns0:c>
      <ns0:c r="H188" s="16" t="str">
        <ns0:f>IF(OR(B188="",C188="",E188=""),"",ROUND(E188*G188/IF(F188="мин.",60,1),2))</ns0:f>
      </ns0:c>
      <ns0:c r="I188" s="5"/>
      <ns0:c r="J188" s="5"/>
      <ns0:c r="K188" s="5"/>
      <ns0:c r="L188" s="15" t="str">
        <ns0:f>IF(COUNTA(A188:E188,I188:K188)=0,"",IF(OR(A188="",B188="",C188="",NOT(ISNUMBER(D188)),NOT(ISNUMBER(E188)),E188&lt;=0,MOD(E188,1)&lt;&gt;0,I188="",J188=""),"Заполнить данные",IF(COUNTIFS($A$5:$A$204,A188,$B$5:$B$204,B188,$C$5:$C$204,C188)&gt;1,"Повтор позиции",IF(OR('Контрольный лист'!$C$4="",'Контрольный лист'!$F$4=""),"Заполнить данные",IF(OR(D188&lt;'Контрольный лист'!$C$4,D188&gt;'Контрольный лист'!$F$4),"Вне периода","")))))</ns0:f>
      </ns0:c>
    </ns0:row>
    <ns0:row r="189" ht="25" customHeight="1">
      <ns0:c r="A189" s="19"/>
      <ns0:c r="B189" s="19"/>
      <ns0:c r="C189" s="19"/>
      <ns0:c r="D189" s="6"/>
      <ns0:c r="E189" s="24"/>
      <ns0:c r="F189" s="15" t="str">
        <ns0:f>IF(C189="","",IF(OR(C189="В01",C189="Г01",C189="П01"),"мин.","шт."))</ns0:f>
      </ns0:c>
      <ns0:c r="G189" s="16" t="str">
        <ns0:f>IF(C189="","",INDEX('Контрольный лист'!$E$9:$E$20,MATCH(C189,'Контрольный лист'!$A$9:$A$20,0)))</ns0:f>
      </ns0:c>
      <ns0:c r="H189" s="16" t="str">
        <ns0:f>IF(OR(B189="",C189="",E189=""),"",ROUND(E189*G189/IF(F189="мин.",60,1),2))</ns0:f>
      </ns0:c>
      <ns0:c r="I189" s="5"/>
      <ns0:c r="J189" s="5"/>
      <ns0:c r="K189" s="5"/>
      <ns0:c r="L189" s="15" t="str">
        <ns0:f>IF(COUNTA(A189:E189,I189:K189)=0,"",IF(OR(A189="",B189="",C189="",NOT(ISNUMBER(D189)),NOT(ISNUMBER(E189)),E189&lt;=0,MOD(E189,1)&lt;&gt;0,I189="",J189=""),"Заполнить данные",IF(COUNTIFS($A$5:$A$204,A189,$B$5:$B$204,B189,$C$5:$C$204,C189)&gt;1,"Повтор позиции",IF(OR('Контрольный лист'!$C$4="",'Контрольный лист'!$F$4=""),"Заполнить данные",IF(OR(D189&lt;'Контрольный лист'!$C$4,D189&gt;'Контрольный лист'!$F$4),"Вне периода","")))))</ns0:f>
      </ns0:c>
    </ns0:row>
    <ns0:row r="190" ht="25" customHeight="1">
      <ns0:c r="A190" s="19"/>
      <ns0:c r="B190" s="19"/>
      <ns0:c r="C190" s="19"/>
      <ns0:c r="D190" s="6"/>
      <ns0:c r="E190" s="24"/>
      <ns0:c r="F190" s="15" t="str">
        <ns0:f>IF(C190="","",IF(OR(C190="В01",C190="Г01",C190="П01"),"мин.","шт."))</ns0:f>
      </ns0:c>
      <ns0:c r="G190" s="16" t="str">
        <ns0:f>IF(C190="","",INDEX('Контрольный лист'!$E$9:$E$20,MATCH(C190,'Контрольный лист'!$A$9:$A$20,0)))</ns0:f>
      </ns0:c>
      <ns0:c r="H190" s="16" t="str">
        <ns0:f>IF(OR(B190="",C190="",E190=""),"",ROUND(E190*G190/IF(F190="мин.",60,1),2))</ns0:f>
      </ns0:c>
      <ns0:c r="I190" s="5"/>
      <ns0:c r="J190" s="5"/>
      <ns0:c r="K190" s="5"/>
      <ns0:c r="L190" s="15" t="str">
        <ns0:f>IF(COUNTA(A190:E190,I190:K190)=0,"",IF(OR(A190="",B190="",C190="",NOT(ISNUMBER(D190)),NOT(ISNUMBER(E190)),E190&lt;=0,MOD(E190,1)&lt;&gt;0,I190="",J190=""),"Заполнить данные",IF(COUNTIFS($A$5:$A$204,A190,$B$5:$B$204,B190,$C$5:$C$204,C190)&gt;1,"Повтор позиции",IF(OR('Контрольный лист'!$C$4="",'Контрольный лист'!$F$4=""),"Заполнить данные",IF(OR(D190&lt;'Контрольный лист'!$C$4,D190&gt;'Контрольный лист'!$F$4),"Вне периода","")))))</ns0:f>
      </ns0:c>
    </ns0:row>
    <ns0:row r="191" ht="25" customHeight="1">
      <ns0:c r="A191" s="19"/>
      <ns0:c r="B191" s="19"/>
      <ns0:c r="C191" s="19"/>
      <ns0:c r="D191" s="6"/>
      <ns0:c r="E191" s="24"/>
      <ns0:c r="F191" s="15" t="str">
        <ns0:f>IF(C191="","",IF(OR(C191="В01",C191="Г01",C191="П01"),"мин.","шт."))</ns0:f>
      </ns0:c>
      <ns0:c r="G191" s="16" t="str">
        <ns0:f>IF(C191="","",INDEX('Контрольный лист'!$E$9:$E$20,MATCH(C191,'Контрольный лист'!$A$9:$A$20,0)))</ns0:f>
      </ns0:c>
      <ns0:c r="H191" s="16" t="str">
        <ns0:f>IF(OR(B191="",C191="",E191=""),"",ROUND(E191*G191/IF(F191="мин.",60,1),2))</ns0:f>
      </ns0:c>
      <ns0:c r="I191" s="5"/>
      <ns0:c r="J191" s="5"/>
      <ns0:c r="K191" s="5"/>
      <ns0:c r="L191" s="15" t="str">
        <ns0:f>IF(COUNTA(A191:E191,I191:K191)=0,"",IF(OR(A191="",B191="",C191="",NOT(ISNUMBER(D191)),NOT(ISNUMBER(E191)),E191&lt;=0,MOD(E191,1)&lt;&gt;0,I191="",J191=""),"Заполнить данные",IF(COUNTIFS($A$5:$A$204,A191,$B$5:$B$204,B191,$C$5:$C$204,C191)&gt;1,"Повтор позиции",IF(OR('Контрольный лист'!$C$4="",'Контрольный лист'!$F$4=""),"Заполнить данные",IF(OR(D191&lt;'Контрольный лист'!$C$4,D191&gt;'Контрольный лист'!$F$4),"Вне периода","")))))</ns0:f>
      </ns0:c>
    </ns0:row>
    <ns0:row r="192" ht="25" customHeight="1">
      <ns0:c r="A192" s="19"/>
      <ns0:c r="B192" s="19"/>
      <ns0:c r="C192" s="19"/>
      <ns0:c r="D192" s="6"/>
      <ns0:c r="E192" s="24"/>
      <ns0:c r="F192" s="15" t="str">
        <ns0:f>IF(C192="","",IF(OR(C192="В01",C192="Г01",C192="П01"),"мин.","шт."))</ns0:f>
      </ns0:c>
      <ns0:c r="G192" s="16" t="str">
        <ns0:f>IF(C192="","",INDEX('Контрольный лист'!$E$9:$E$20,MATCH(C192,'Контрольный лист'!$A$9:$A$20,0)))</ns0:f>
      </ns0:c>
      <ns0:c r="H192" s="16" t="str">
        <ns0:f>IF(OR(B192="",C192="",E192=""),"",ROUND(E192*G192/IF(F192="мин.",60,1),2))</ns0:f>
      </ns0:c>
      <ns0:c r="I192" s="5"/>
      <ns0:c r="J192" s="5"/>
      <ns0:c r="K192" s="5"/>
      <ns0:c r="L192" s="15" t="str">
        <ns0:f>IF(COUNTA(A192:E192,I192:K192)=0,"",IF(OR(A192="",B192="",C192="",NOT(ISNUMBER(D192)),NOT(ISNUMBER(E192)),E192&lt;=0,MOD(E192,1)&lt;&gt;0,I192="",J192=""),"Заполнить данные",IF(COUNTIFS($A$5:$A$204,A192,$B$5:$B$204,B192,$C$5:$C$204,C192)&gt;1,"Повтор позиции",IF(OR('Контрольный лист'!$C$4="",'Контрольный лист'!$F$4=""),"Заполнить данные",IF(OR(D192&lt;'Контрольный лист'!$C$4,D192&gt;'Контрольный лист'!$F$4),"Вне периода","")))))</ns0:f>
      </ns0:c>
    </ns0:row>
    <ns0:row r="193" ht="25" customHeight="1">
      <ns0:c r="A193" s="19"/>
      <ns0:c r="B193" s="19"/>
      <ns0:c r="C193" s="19"/>
      <ns0:c r="D193" s="6"/>
      <ns0:c r="E193" s="24"/>
      <ns0:c r="F193" s="15" t="str">
        <ns0:f>IF(C193="","",IF(OR(C193="В01",C193="Г01",C193="П01"),"мин.","шт."))</ns0:f>
      </ns0:c>
      <ns0:c r="G193" s="16" t="str">
        <ns0:f>IF(C193="","",INDEX('Контрольный лист'!$E$9:$E$20,MATCH(C193,'Контрольный лист'!$A$9:$A$20,0)))</ns0:f>
      </ns0:c>
      <ns0:c r="H193" s="16" t="str">
        <ns0:f>IF(OR(B193="",C193="",E193=""),"",ROUND(E193*G193/IF(F193="мин.",60,1),2))</ns0:f>
      </ns0:c>
      <ns0:c r="I193" s="5"/>
      <ns0:c r="J193" s="5"/>
      <ns0:c r="K193" s="5"/>
      <ns0:c r="L193" s="15" t="str">
        <ns0:f>IF(COUNTA(A193:E193,I193:K193)=0,"",IF(OR(A193="",B193="",C193="",NOT(ISNUMBER(D193)),NOT(ISNUMBER(E193)),E193&lt;=0,MOD(E193,1)&lt;&gt;0,I193="",J193=""),"Заполнить данные",IF(COUNTIFS($A$5:$A$204,A193,$B$5:$B$204,B193,$C$5:$C$204,C193)&gt;1,"Повтор позиции",IF(OR('Контрольный лист'!$C$4="",'Контрольный лист'!$F$4=""),"Заполнить данные",IF(OR(D193&lt;'Контрольный лист'!$C$4,D193&gt;'Контрольный лист'!$F$4),"Вне периода","")))))</ns0:f>
      </ns0:c>
    </ns0:row>
    <ns0:row r="194" ht="25" customHeight="1">
      <ns0:c r="A194" s="19"/>
      <ns0:c r="B194" s="19"/>
      <ns0:c r="C194" s="19"/>
      <ns0:c r="D194" s="6"/>
      <ns0:c r="E194" s="24"/>
      <ns0:c r="F194" s="15" t="str">
        <ns0:f>IF(C194="","",IF(OR(C194="В01",C194="Г01",C194="П01"),"мин.","шт."))</ns0:f>
      </ns0:c>
      <ns0:c r="G194" s="16" t="str">
        <ns0:f>IF(C194="","",INDEX('Контрольный лист'!$E$9:$E$20,MATCH(C194,'Контрольный лист'!$A$9:$A$20,0)))</ns0:f>
      </ns0:c>
      <ns0:c r="H194" s="16" t="str">
        <ns0:f>IF(OR(B194="",C194="",E194=""),"",ROUND(E194*G194/IF(F194="мин.",60,1),2))</ns0:f>
      </ns0:c>
      <ns0:c r="I194" s="5"/>
      <ns0:c r="J194" s="5"/>
      <ns0:c r="K194" s="5"/>
      <ns0:c r="L194" s="15" t="str">
        <ns0:f>IF(COUNTA(A194:E194,I194:K194)=0,"",IF(OR(A194="",B194="",C194="",NOT(ISNUMBER(D194)),NOT(ISNUMBER(E194)),E194&lt;=0,MOD(E194,1)&lt;&gt;0,I194="",J194=""),"Заполнить данные",IF(COUNTIFS($A$5:$A$204,A194,$B$5:$B$204,B194,$C$5:$C$204,C194)&gt;1,"Повтор позиции",IF(OR('Контрольный лист'!$C$4="",'Контрольный лист'!$F$4=""),"Заполнить данные",IF(OR(D194&lt;'Контрольный лист'!$C$4,D194&gt;'Контрольный лист'!$F$4),"Вне периода","")))))</ns0:f>
      </ns0:c>
    </ns0:row>
    <ns0:row r="195" ht="25" customHeight="1">
      <ns0:c r="A195" s="19"/>
      <ns0:c r="B195" s="19"/>
      <ns0:c r="C195" s="19"/>
      <ns0:c r="D195" s="6"/>
      <ns0:c r="E195" s="24"/>
      <ns0:c r="F195" s="15" t="str">
        <ns0:f>IF(C195="","",IF(OR(C195="В01",C195="Г01",C195="П01"),"мин.","шт."))</ns0:f>
      </ns0:c>
      <ns0:c r="G195" s="16" t="str">
        <ns0:f>IF(C195="","",INDEX('Контрольный лист'!$E$9:$E$20,MATCH(C195,'Контрольный лист'!$A$9:$A$20,0)))</ns0:f>
      </ns0:c>
      <ns0:c r="H195" s="16" t="str">
        <ns0:f>IF(OR(B195="",C195="",E195=""),"",ROUND(E195*G195/IF(F195="мин.",60,1),2))</ns0:f>
      </ns0:c>
      <ns0:c r="I195" s="5"/>
      <ns0:c r="J195" s="5"/>
      <ns0:c r="K195" s="5"/>
      <ns0:c r="L195" s="15" t="str">
        <ns0:f>IF(COUNTA(A195:E195,I195:K195)=0,"",IF(OR(A195="",B195="",C195="",NOT(ISNUMBER(D195)),NOT(ISNUMBER(E195)),E195&lt;=0,MOD(E195,1)&lt;&gt;0,I195="",J195=""),"Заполнить данные",IF(COUNTIFS($A$5:$A$204,A195,$B$5:$B$204,B195,$C$5:$C$204,C195)&gt;1,"Повтор позиции",IF(OR('Контрольный лист'!$C$4="",'Контрольный лист'!$F$4=""),"Заполнить данные",IF(OR(D195&lt;'Контрольный лист'!$C$4,D195&gt;'Контрольный лист'!$F$4),"Вне периода","")))))</ns0:f>
      </ns0:c>
    </ns0:row>
    <ns0:row r="196" ht="25" customHeight="1">
      <ns0:c r="A196" s="19"/>
      <ns0:c r="B196" s="19"/>
      <ns0:c r="C196" s="19"/>
      <ns0:c r="D196" s="6"/>
      <ns0:c r="E196" s="24"/>
      <ns0:c r="F196" s="15" t="str">
        <ns0:f>IF(C196="","",IF(OR(C196="В01",C196="Г01",C196="П01"),"мин.","шт."))</ns0:f>
      </ns0:c>
      <ns0:c r="G196" s="16" t="str">
        <ns0:f>IF(C196="","",INDEX('Контрольный лист'!$E$9:$E$20,MATCH(C196,'Контрольный лист'!$A$9:$A$20,0)))</ns0:f>
      </ns0:c>
      <ns0:c r="H196" s="16" t="str">
        <ns0:f>IF(OR(B196="",C196="",E196=""),"",ROUND(E196*G196/IF(F196="мин.",60,1),2))</ns0:f>
      </ns0:c>
      <ns0:c r="I196" s="5"/>
      <ns0:c r="J196" s="5"/>
      <ns0:c r="K196" s="5"/>
      <ns0:c r="L196" s="15" t="str">
        <ns0:f>IF(COUNTA(A196:E196,I196:K196)=0,"",IF(OR(A196="",B196="",C196="",NOT(ISNUMBER(D196)),NOT(ISNUMBER(E196)),E196&lt;=0,MOD(E196,1)&lt;&gt;0,I196="",J196=""),"Заполнить данные",IF(COUNTIFS($A$5:$A$204,A196,$B$5:$B$204,B196,$C$5:$C$204,C196)&gt;1,"Повтор позиции",IF(OR('Контрольный лист'!$C$4="",'Контрольный лист'!$F$4=""),"Заполнить данные",IF(OR(D196&lt;'Контрольный лист'!$C$4,D196&gt;'Контрольный лист'!$F$4),"Вне периода","")))))</ns0:f>
      </ns0:c>
    </ns0:row>
    <ns0:row r="197" ht="25" customHeight="1">
      <ns0:c r="A197" s="19"/>
      <ns0:c r="B197" s="19"/>
      <ns0:c r="C197" s="19"/>
      <ns0:c r="D197" s="6"/>
      <ns0:c r="E197" s="24"/>
      <ns0:c r="F197" s="15" t="str">
        <ns0:f>IF(C197="","",IF(OR(C197="В01",C197="Г01",C197="П01"),"мин.","шт."))</ns0:f>
      </ns0:c>
      <ns0:c r="G197" s="16" t="str">
        <ns0:f>IF(C197="","",INDEX('Контрольный лист'!$E$9:$E$20,MATCH(C197,'Контрольный лист'!$A$9:$A$20,0)))</ns0:f>
      </ns0:c>
      <ns0:c r="H197" s="16" t="str">
        <ns0:f>IF(OR(B197="",C197="",E197=""),"",ROUND(E197*G197/IF(F197="мин.",60,1),2))</ns0:f>
      </ns0:c>
      <ns0:c r="I197" s="5"/>
      <ns0:c r="J197" s="5"/>
      <ns0:c r="K197" s="5"/>
      <ns0:c r="L197" s="15" t="str">
        <ns0:f>IF(COUNTA(A197:E197,I197:K197)=0,"",IF(OR(A197="",B197="",C197="",NOT(ISNUMBER(D197)),NOT(ISNUMBER(E197)),E197&lt;=0,MOD(E197,1)&lt;&gt;0,I197="",J197=""),"Заполнить данные",IF(COUNTIFS($A$5:$A$204,A197,$B$5:$B$204,B197,$C$5:$C$204,C197)&gt;1,"Повтор позиции",IF(OR('Контрольный лист'!$C$4="",'Контрольный лист'!$F$4=""),"Заполнить данные",IF(OR(D197&lt;'Контрольный лист'!$C$4,D197&gt;'Контрольный лист'!$F$4),"Вне периода","")))))</ns0:f>
      </ns0:c>
    </ns0:row>
    <ns0:row r="198" ht="25" customHeight="1">
      <ns0:c r="A198" s="19"/>
      <ns0:c r="B198" s="19"/>
      <ns0:c r="C198" s="19"/>
      <ns0:c r="D198" s="6"/>
      <ns0:c r="E198" s="24"/>
      <ns0:c r="F198" s="15" t="str">
        <ns0:f>IF(C198="","",IF(OR(C198="В01",C198="Г01",C198="П01"),"мин.","шт."))</ns0:f>
      </ns0:c>
      <ns0:c r="G198" s="16" t="str">
        <ns0:f>IF(C198="","",INDEX('Контрольный лист'!$E$9:$E$20,MATCH(C198,'Контрольный лист'!$A$9:$A$20,0)))</ns0:f>
      </ns0:c>
      <ns0:c r="H198" s="16" t="str">
        <ns0:f>IF(OR(B198="",C198="",E198=""),"",ROUND(E198*G198/IF(F198="мин.",60,1),2))</ns0:f>
      </ns0:c>
      <ns0:c r="I198" s="5"/>
      <ns0:c r="J198" s="5"/>
      <ns0:c r="K198" s="5"/>
      <ns0:c r="L198" s="15" t="str">
        <ns0:f>IF(COUNTA(A198:E198,I198:K198)=0,"",IF(OR(A198="",B198="",C198="",NOT(ISNUMBER(D198)),NOT(ISNUMBER(E198)),E198&lt;=0,MOD(E198,1)&lt;&gt;0,I198="",J198=""),"Заполнить данные",IF(COUNTIFS($A$5:$A$204,A198,$B$5:$B$204,B198,$C$5:$C$204,C198)&gt;1,"Повтор позиции",IF(OR('Контрольный лист'!$C$4="",'Контрольный лист'!$F$4=""),"Заполнить данные",IF(OR(D198&lt;'Контрольный лист'!$C$4,D198&gt;'Контрольный лист'!$F$4),"Вне периода","")))))</ns0:f>
      </ns0:c>
    </ns0:row>
    <ns0:row r="199" ht="25" customHeight="1">
      <ns0:c r="A199" s="19"/>
      <ns0:c r="B199" s="19"/>
      <ns0:c r="C199" s="19"/>
      <ns0:c r="D199" s="6"/>
      <ns0:c r="E199" s="24"/>
      <ns0:c r="F199" s="15" t="str">
        <ns0:f>IF(C199="","",IF(OR(C199="В01",C199="Г01",C199="П01"),"мин.","шт."))</ns0:f>
      </ns0:c>
      <ns0:c r="G199" s="16" t="str">
        <ns0:f>IF(C199="","",INDEX('Контрольный лист'!$E$9:$E$20,MATCH(C199,'Контрольный лист'!$A$9:$A$20,0)))</ns0:f>
      </ns0:c>
      <ns0:c r="H199" s="16" t="str">
        <ns0:f>IF(OR(B199="",C199="",E199=""),"",ROUND(E199*G199/IF(F199="мин.",60,1),2))</ns0:f>
      </ns0:c>
      <ns0:c r="I199" s="5"/>
      <ns0:c r="J199" s="5"/>
      <ns0:c r="K199" s="5"/>
      <ns0:c r="L199" s="15" t="str">
        <ns0:f>IF(COUNTA(A199:E199,I199:K199)=0,"",IF(OR(A199="",B199="",C199="",NOT(ISNUMBER(D199)),NOT(ISNUMBER(E199)),E199&lt;=0,MOD(E199,1)&lt;&gt;0,I199="",J199=""),"Заполнить данные",IF(COUNTIFS($A$5:$A$204,A199,$B$5:$B$204,B199,$C$5:$C$204,C199)&gt;1,"Повтор позиции",IF(OR('Контрольный лист'!$C$4="",'Контрольный лист'!$F$4=""),"Заполнить данные",IF(OR(D199&lt;'Контрольный лист'!$C$4,D199&gt;'Контрольный лист'!$F$4),"Вне периода","")))))</ns0:f>
      </ns0:c>
    </ns0:row>
    <ns0:row r="200" ht="25" customHeight="1">
      <ns0:c r="A200" s="19"/>
      <ns0:c r="B200" s="19"/>
      <ns0:c r="C200" s="19"/>
      <ns0:c r="D200" s="6"/>
      <ns0:c r="E200" s="24"/>
      <ns0:c r="F200" s="15" t="str">
        <ns0:f>IF(C200="","",IF(OR(C200="В01",C200="Г01",C200="П01"),"мин.","шт."))</ns0:f>
      </ns0:c>
      <ns0:c r="G200" s="16" t="str">
        <ns0:f>IF(C200="","",INDEX('Контрольный лист'!$E$9:$E$20,MATCH(C200,'Контрольный лист'!$A$9:$A$20,0)))</ns0:f>
      </ns0:c>
      <ns0:c r="H200" s="16" t="str">
        <ns0:f>IF(OR(B200="",C200="",E200=""),"",ROUND(E200*G200/IF(F200="мин.",60,1),2))</ns0:f>
      </ns0:c>
      <ns0:c r="I200" s="5"/>
      <ns0:c r="J200" s="5"/>
      <ns0:c r="K200" s="5"/>
      <ns0:c r="L200" s="15" t="str">
        <ns0:f>IF(COUNTA(A200:E200,I200:K200)=0,"",IF(OR(A200="",B200="",C200="",NOT(ISNUMBER(D200)),NOT(ISNUMBER(E200)),E200&lt;=0,MOD(E200,1)&lt;&gt;0,I200="",J200=""),"Заполнить данные",IF(COUNTIFS($A$5:$A$204,A200,$B$5:$B$204,B200,$C$5:$C$204,C200)&gt;1,"Повтор позиции",IF(OR('Контрольный лист'!$C$4="",'Контрольный лист'!$F$4=""),"Заполнить данные",IF(OR(D200&lt;'Контрольный лист'!$C$4,D200&gt;'Контрольный лист'!$F$4),"Вне периода","")))))</ns0:f>
      </ns0:c>
    </ns0:row>
    <ns0:row r="201" ht="25" customHeight="1">
      <ns0:c r="A201" s="19"/>
      <ns0:c r="B201" s="19"/>
      <ns0:c r="C201" s="19"/>
      <ns0:c r="D201" s="6"/>
      <ns0:c r="E201" s="24"/>
      <ns0:c r="F201" s="15" t="str">
        <ns0:f>IF(C201="","",IF(OR(C201="В01",C201="Г01",C201="П01"),"мин.","шт."))</ns0:f>
      </ns0:c>
      <ns0:c r="G201" s="16" t="str">
        <ns0:f>IF(C201="","",INDEX('Контрольный лист'!$E$9:$E$20,MATCH(C201,'Контрольный лист'!$A$9:$A$20,0)))</ns0:f>
      </ns0:c>
      <ns0:c r="H201" s="16" t="str">
        <ns0:f>IF(OR(B201="",C201="",E201=""),"",ROUND(E201*G201/IF(F201="мин.",60,1),2))</ns0:f>
      </ns0:c>
      <ns0:c r="I201" s="5"/>
      <ns0:c r="J201" s="5"/>
      <ns0:c r="K201" s="5"/>
      <ns0:c r="L201" s="15" t="str">
        <ns0:f>IF(COUNTA(A201:E201,I201:K201)=0,"",IF(OR(A201="",B201="",C201="",NOT(ISNUMBER(D201)),NOT(ISNUMBER(E201)),E201&lt;=0,MOD(E201,1)&lt;&gt;0,I201="",J201=""),"Заполнить данные",IF(COUNTIFS($A$5:$A$204,A201,$B$5:$B$204,B201,$C$5:$C$204,C201)&gt;1,"Повтор позиции",IF(OR('Контрольный лист'!$C$4="",'Контрольный лист'!$F$4=""),"Заполнить данные",IF(OR(D201&lt;'Контрольный лист'!$C$4,D201&gt;'Контрольный лист'!$F$4),"Вне периода","")))))</ns0:f>
      </ns0:c>
    </ns0:row>
    <ns0:row r="202" ht="25" customHeight="1">
      <ns0:c r="A202" s="19"/>
      <ns0:c r="B202" s="19"/>
      <ns0:c r="C202" s="19"/>
      <ns0:c r="D202" s="6"/>
      <ns0:c r="E202" s="24"/>
      <ns0:c r="F202" s="15" t="str">
        <ns0:f>IF(C202="","",IF(OR(C202="В01",C202="Г01",C202="П01"),"мин.","шт."))</ns0:f>
      </ns0:c>
      <ns0:c r="G202" s="16" t="str">
        <ns0:f>IF(C202="","",INDEX('Контрольный лист'!$E$9:$E$20,MATCH(C202,'Контрольный лист'!$A$9:$A$20,0)))</ns0:f>
      </ns0:c>
      <ns0:c r="H202" s="16" t="str">
        <ns0:f>IF(OR(B202="",C202="",E202=""),"",ROUND(E202*G202/IF(F202="мин.",60,1),2))</ns0:f>
      </ns0:c>
      <ns0:c r="I202" s="5"/>
      <ns0:c r="J202" s="5"/>
      <ns0:c r="K202" s="5"/>
      <ns0:c r="L202" s="15" t="str">
        <ns0:f>IF(COUNTA(A202:E202,I202:K202)=0,"",IF(OR(A202="",B202="",C202="",NOT(ISNUMBER(D202)),NOT(ISNUMBER(E202)),E202&lt;=0,MOD(E202,1)&lt;&gt;0,I202="",J202=""),"Заполнить данные",IF(COUNTIFS($A$5:$A$204,A202,$B$5:$B$204,B202,$C$5:$C$204,C202)&gt;1,"Повтор позиции",IF(OR('Контрольный лист'!$C$4="",'Контрольный лист'!$F$4=""),"Заполнить данные",IF(OR(D202&lt;'Контрольный лист'!$C$4,D202&gt;'Контрольный лист'!$F$4),"Вне периода","")))))</ns0:f>
      </ns0:c>
    </ns0:row>
    <ns0:row r="203" ht="25" customHeight="1">
      <ns0:c r="A203" s="19"/>
      <ns0:c r="B203" s="19"/>
      <ns0:c r="C203" s="19"/>
      <ns0:c r="D203" s="6"/>
      <ns0:c r="E203" s="24"/>
      <ns0:c r="F203" s="15" t="str">
        <ns0:f>IF(C203="","",IF(OR(C203="В01",C203="Г01",C203="П01"),"мин.","шт."))</ns0:f>
      </ns0:c>
      <ns0:c r="G203" s="16" t="str">
        <ns0:f>IF(C203="","",INDEX('Контрольный лист'!$E$9:$E$20,MATCH(C203,'Контрольный лист'!$A$9:$A$20,0)))</ns0:f>
      </ns0:c>
      <ns0:c r="H203" s="16" t="str">
        <ns0:f>IF(OR(B203="",C203="",E203=""),"",ROUND(E203*G203/IF(F203="мин.",60,1),2))</ns0:f>
      </ns0:c>
      <ns0:c r="I203" s="5"/>
      <ns0:c r="J203" s="5"/>
      <ns0:c r="K203" s="5"/>
      <ns0:c r="L203" s="15" t="str">
        <ns0:f>IF(COUNTA(A203:E203,I203:K203)=0,"",IF(OR(A203="",B203="",C203="",NOT(ISNUMBER(D203)),NOT(ISNUMBER(E203)),E203&lt;=0,MOD(E203,1)&lt;&gt;0,I203="",J203=""),"Заполнить данные",IF(COUNTIFS($A$5:$A$204,A203,$B$5:$B$204,B203,$C$5:$C$204,C203)&gt;1,"Повтор позиции",IF(OR('Контрольный лист'!$C$4="",'Контрольный лист'!$F$4=""),"Заполнить данные",IF(OR(D203&lt;'Контрольный лист'!$C$4,D203&gt;'Контрольный лист'!$F$4),"Вне периода","")))))</ns0:f>
      </ns0:c>
    </ns0:row>
    <ns0:row r="204" ht="25" customHeight="1">
      <ns0:c r="A204" s="19"/>
      <ns0:c r="B204" s="19"/>
      <ns0:c r="C204" s="19"/>
      <ns0:c r="D204" s="6"/>
      <ns0:c r="E204" s="24"/>
      <ns0:c r="F204" s="15" t="str">
        <ns0:f>IF(C204="","",IF(OR(C204="В01",C204="Г01",C204="П01"),"мин.","шт."))</ns0:f>
      </ns0:c>
      <ns0:c r="G204" s="16" t="str">
        <ns0:f>IF(C204="","",INDEX('Контрольный лист'!$E$9:$E$20,MATCH(C204,'Контрольный лист'!$A$9:$A$20,0)))</ns0:f>
      </ns0:c>
      <ns0:c r="H204" s="16" t="str">
        <ns0:f>IF(OR(B204="",C204="",E204=""),"",ROUND(E204*G204/IF(F204="мин.",60,1),2))</ns0:f>
      </ns0:c>
      <ns0:c r="I204" s="5"/>
      <ns0:c r="J204" s="5"/>
      <ns0:c r="K204" s="5"/>
      <ns0:c r="L204" s="15" t="str">
        <ns0:f>IF(COUNTA(A204:E204,I204:K204)=0,"",IF(OR(A204="",B204="",C204="",NOT(ISNUMBER(D204)),NOT(ISNUMBER(E204)),E204&lt;=0,MOD(E204,1)&lt;&gt;0,I204="",J204=""),"Заполнить данные",IF(COUNTIFS($A$5:$A$204,A204,$B$5:$B$204,B204,$C$5:$C$204,C204)&gt;1,"Повтор позиции",IF(OR('Контрольный лист'!$C$4="",'Контрольный лист'!$F$4=""),"Заполнить данные",IF(OR(D204&lt;'Контрольный лист'!$C$4,D204&gt;'Контрольный лист'!$F$4),"Вне периода","")))))</ns0:f>
      </ns0:c>
    </ns0:row>
  </ns0:sheetData>
  <ns0:mergeCells>
    <ns0:mergeCell ref="A1:L1"/>
    <ns0:mergeCell ref="A2:L2"/>
    <ns0:mergeCell ref="A3:L3"/>
  </ns0:mergeCells>
  <ns0:conditionalFormatting sqref="L5:L204">
    <ns0:cfRule type="expression" dxfId="0" priority="1">
      <ns0:formula>$L5&lt;&gt;""</ns0:formula>
    </ns0:cfRule>
  </ns0:conditionalFormatting>
  <ns0:dataValidations count="3">
    <ns0:dataValidation type="list" sqref="C5:C204">
      <ns0:formula1>"В01,В02,В03,Г01,Г02,Г03,Г04,П01,П02,П03,П04,П05"</ns0:formula1>
    </ns0:dataValidation>
    <ns0:dataValidation type="whole" operator="between" sqref="E5:E204">
      <ns0:formula1>1</ns0:formula1>
      <ns0:formula2>1000000</ns0:formula2>
    </ns0:dataValidation>
    <ns0:dataValidation type="list" sqref="J5:J204">
      <ns0:formula1>"Передано,Принято,Замечания"</ns0:formula1>
    </ns0:dataValidation>
  </ns0:dataValidations>
  <ns0:pageMargins left="0.7" right="0.7" top="0.75" bottom="0.75" header="0.3" footer="0.3"/>
  <ns0:printOptions horizontalCentered="1"/>
  <ns0:pageMargins left="0.25" right="0.25" top="0.35" bottom="0.35" header="0.15" footer="0.15"/>
  <ns0:pageSetup paperSize="9" orientation="landscape" fitToWidth="1" fitToHeight="0"/>
</ns0:worksheet>
</file>