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8cb2f7b334b9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Контрольный лист" sheetId="1" ns1:id="R097c679a319f478d"/>
    <ns0:sheet name="Реестр" sheetId="2" ns1:id="R4224f7e316234b75"/>
    <ns0:sheet name="Тарифы" sheetId="3" ns1:id="Rb13387075fa64fbe"/>
  </ns0:sheets>
  <ns0:definedNames>
    <ns0:definedName name="_xlnm.Print_Area" localSheetId="0">'Контрольный лист'!$A$1:$H$37</ns0:definedName>
    <ns0:definedName name="_xlnm.Print_Area" localSheetId="1">'Реестр'!$A$1:$L$204</ns0:definedName>
    <ns0:definedName name="_xlnm.Print_Area" localSheetId="2">'Тарифы'!$A$1:$F$16</ns0:definedName>
    <ns0:definedName name="_xlnm.Print_Titles" localSheetId="1">'Реестр'!$1:$4</ns0:definedName>
  </ns0:definedNames>
  <ns0:calcPr calcMode="auto"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0"/>
    <x:numFmt numFmtId="202" formatCode="#,##0.00"/>
    <x:numFmt numFmtId="203" formatCode="@"/>
  </x:numFmts>
  <x:fonts count="6">
    <x:font>
      <x:sz val="11"/>
      <x:name val="Carlito"/>
    </x:font>
    <x:font>
      <x:sz val="12"/>
      <x:color rgb="FF000000"/>
      <x:name val="Times New Roman"/>
    </x:font>
    <x:font>
      <x:b/>
      <x:sz val="16"/>
      <x:color rgb="FF000000"/>
      <x:name val="Times New Roman"/>
    </x:font>
    <x:font>
      <x:b/>
      <x:sz val="12"/>
      <x:color rgb="FF000000"/>
      <x:name val="Times New Roman"/>
    </x:font>
    <x:font>
      <x:sz val="12"/>
      <x:color rgb="FF9C0006"/>
      <x:name val="Times New Roman"/>
    </x:font>
    <x:font>
      <x:sz val="11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2" fontId="3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6ac46523e4b72" /><Relationship Type="http://schemas.openxmlformats.org/officeDocument/2006/relationships/theme" Target="/xl/theme/theme1.xml" Id="Rb8a0b8fc17f74088" /><Relationship Type="http://schemas.openxmlformats.org/officeDocument/2006/relationships/sharedStrings" Target="/xl/sharedStrings.xml" Id="R9da0a320ddcf481b" /><Relationship Type="http://schemas.openxmlformats.org/officeDocument/2006/relationships/worksheet" Target="/xl/worksheets/sheet1.xml" Id="R097c679a319f478d" /><Relationship Type="http://schemas.openxmlformats.org/officeDocument/2006/relationships/worksheet" Target="/xl/worksheets/sheet2.xml" Id="R4224f7e316234b75" /><Relationship Type="http://schemas.openxmlformats.org/officeDocument/2006/relationships/worksheet" Target="/xl/worksheets/sheet3.xml" Id="Rb13387075fa64fb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10" hidden="0" customWidth="1"/>
    <ns0:col min="2" max="2" width="44" hidden="0" customWidth="1"/>
    <ns0:col min="3" max="3" width="18" hidden="0" customWidth="1"/>
    <ns0:col min="4" max="4" width="17" hidden="0" customWidth="1"/>
    <ns0:col min="5" max="5" width="20" hidden="0" customWidth="1"/>
    <ns0:col min="6" max="6" width="20" hidden="0" customWidth="1"/>
    <ns0:col min="7" max="7" width="19" hidden="0" customWidth="1"/>
    <ns0:col min="8" max="8" width="19" hidden="0" customWidth="1"/>
  </ns0:cols>
  <ns0:sheetData>
    <ns0:row r="1" ht="36" customHeight="1">
      <ns0:c r="A1" s="4" t="str">
        <ns0:v>Контрольный лист SMM Lomonosov School</ns0:v>
      </ns0:c>
      <ns0:c r="B1" s="4"/>
      <ns0:c r="C1" s="4"/>
      <ns0:c r="D1" s="4"/>
      <ns0:c r="E1" s="4"/>
      <ns0:c r="F1" s="4"/>
      <ns0:c r="G1" s="4"/>
      <ns0:c r="H1" s="4"/>
    </ns0:row>
    <ns0:row r="2" ht="25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5" customHeight="1">
      <ns0:c r="A3" s="2" t="str">
        <ns0:v>ФИО исполнителя</ns0:v>
      </ns0:c>
      <ns0:c r="B3" s="2"/>
      <ns0:c r="C3" s="5"/>
      <ns0:c r="D3" s="5"/>
      <ns0:c r="E3" s="5"/>
      <ns0:c r="F3" s="5"/>
      <ns0:c r="G3" s="5"/>
      <ns0:c r="H3" s="5"/>
    </ns0:row>
    <ns0:row r="4" ht="25" customHeight="1">
      <ns0:c r="A4" s="2" t="str">
        <ns0:v>Название и URL канала</ns0:v>
      </ns0:c>
      <ns0:c r="B4" s="2"/>
      <ns0:c r="C4" s="5"/>
      <ns0:c r="D4" s="5"/>
      <ns0:c r="E4" s="5"/>
      <ns0:c r="F4" s="5"/>
      <ns0:c r="G4" s="5"/>
      <ns0:c r="H4" s="5"/>
    </ns0:row>
    <ns0:row r="5" ht="25" customHeight="1">
      <ns0:c r="A5" s="2" t="str">
        <ns0:v>Отчётный месяц (первое число)</ns0:v>
      </ns0:c>
      <ns0:c r="B5" s="2"/>
      <ns0:c r="C5" s="6"/>
      <ns0:c r="D5" s="5"/>
      <ns0:c r="E5" s="2" t="str">
        <ns0:v>Дата оферты</ns0:v>
      </ns0:c>
      <ns0:c r="F5" s="2"/>
      <ns0:c r="G5" s="7" t="n">
        <ns0:v>45536</ns0:v>
      </ns0:c>
      <ns0:c r="H5" s="2"/>
    </ns0:row>
    <ns0:row r="6" ht="25" customHeight="1">
      <ns0:c r="A6" s="2" t="str">
        <ns0:v>Тарифный профиль</ns0:v>
      </ns0:c>
      <ns0:c r="B6" s="2"/>
      <ns0:c r="C6" s="5"/>
      <ns0:c r="D6" s="5"/>
      <ns0:c r="E6" s="5"/>
      <ns0:c r="F6" s="5"/>
      <ns0:c r="G6" s="2"/>
      <ns0:c r="H6" s="2"/>
    </ns0:row>
    <ns0:row r="7" ht="25" customHeight="1">
      <ns0:c r="A7" s="2" t="str">
        <ns0:v>Дата направления отчёта</ns0:v>
      </ns0:c>
      <ns0:c r="B7" s="2"/>
      <ns0:c r="C7" s="6"/>
      <ns0:c r="D7" s="5"/>
      <ns0:c r="E7" s="2" t="str">
        <ns0:v>Статус НПД</ns0:v>
      </ns0:c>
      <ns0:c r="F7" s="2"/>
      <ns0:c r="G7" s="5"/>
      <ns0:c r="H7" s="5"/>
    </ns0:row>
    <ns0:row r="8" ht="25" customHeight="1">
      <ns0:c r="A8" s="2"/>
      <ns0:c r="B8" s="2"/>
      <ns0:c r="C8" s="2"/>
      <ns0:c r="D8" s="2"/>
      <ns0:c r="E8" s="2"/>
      <ns0:c r="F8" s="2"/>
      <ns0:c r="G8" s="2"/>
      <ns0:c r="H8" s="2"/>
    </ns0:row>
    <ns0:row r="9" ht="36" customHeight="1">
      <ns0:c r="A9" s="10" t="str">
        <ns0:v>Код</ns0:v>
      </ns0:c>
      <ns0:c r="B9" s="10" t="str">
        <ns0:v>Вид услуги</ns0:v>
      </ns0:c>
      <ns0:c r="C9" s="10" t="str">
        <ns0:v>Единиц / этапов</ns0:v>
      </ns0:c>
      <ns0:c r="D9" s="10" t="str">
        <ns0:v>Тариф, руб.</ns0:v>
      </ns0:c>
      <ns0:c r="E9" s="10" t="str">
        <ns0:v>Заявлено, руб.</ns0:v>
      </ns0:c>
      <ns0:c r="F9" s="10" t="str">
        <ns0:v>Принято, руб.</ns0:v>
      </ns0:c>
      <ns0:c r="G9" s="10" t="str">
        <ns0:v>Лимит, руб.</ns0:v>
      </ns0:c>
      <ns0:c r="H9" s="10" t="str">
        <ns0:v>Доп. бюджет, руб.</ns0:v>
      </ns0:c>
    </ns0:row>
    <ns0:row r="10" ht="34" customHeight="1">
      <ns0:c r="A10" s="2" t="str">
        <ns0:v>V1P</ns0:v>
      </ns0:c>
      <ns0:c r="B10" s="11" t="str">
        <ns0:v>Оригинальный пост</ns0:v>
      </ns0:c>
      <ns0:c r="C10" s="12" t="n">
        <ns0:f>SUMIFS('Реестр'!$E$5:$E$204,'Реестр'!$C$5:$C$204,A10)</ns0:f>
        <ns0:v>0</ns0:v>
      </ns0:c>
      <ns0:c r="D10" s="15" t="n">
        <ns0:f>IF('Тарифы'!E4="","По заданию",'Тарифы'!E4)</ns0:f>
        <ns0:v>400</ns0:v>
      </ns0:c>
      <ns0:c r="E10" s="13" t="n">
        <ns0:f>SUMIFS('Реестр'!$H$5:$H$204,'Реестр'!$C$5:$C$204,A10)</ns0:f>
        <ns0:v>0</ns0:v>
      </ns0:c>
      <ns0:c r="F10" s="13" t="n">
        <ns0:f>SUMIFS('Реестр'!$H$5:$H$204,'Реестр'!$C$5:$C$204,A10,'Реестр'!$J$5:$J$204,"Принято")</ns0:f>
        <ns0:v>0</ns0:v>
      </ns0:c>
      <ns0:c r="G10" s="13" t="n">
        <ns0:f>IF($C$6='Тарифы'!B4,'Тарифы'!F4,0)</ns0:f>
        <ns0:v>0</ns0:v>
      </ns0:c>
      <ns0:c r="H10" s="14"/>
    </ns0:row>
    <ns0:row r="11" ht="34" customHeight="1">
      <ns0:c r="A11" s="2" t="str">
        <ns0:v>V1S</ns0:v>
      </ns0:c>
      <ns0:c r="B11" s="11" t="str">
        <ns0:v>Оригинальная история</ns0:v>
      </ns0:c>
      <ns0:c r="C11" s="12" t="n">
        <ns0:f>SUMIFS('Реестр'!$E$5:$E$204,'Реестр'!$C$5:$C$204,A11)</ns0:f>
        <ns0:v>0</ns0:v>
      </ns0:c>
      <ns0:c r="D11" s="15" t="n">
        <ns0:f>IF('Тарифы'!E5="","По заданию",'Тарифы'!E5)</ns0:f>
        <ns0:v>150</ns0:v>
      </ns0:c>
      <ns0:c r="E11" s="13" t="n">
        <ns0:f>SUMIFS('Реестр'!$H$5:$H$204,'Реестр'!$C$5:$C$204,A11)</ns0:f>
        <ns0:v>0</ns0:v>
      </ns0:c>
      <ns0:c r="F11" s="13" t="n">
        <ns0:f>SUMIFS('Реестр'!$H$5:$H$204,'Реестр'!$C$5:$C$204,A11,'Реестр'!$J$5:$J$204,"Принято")</ns0:f>
        <ns0:v>0</ns0:v>
      </ns0:c>
      <ns0:c r="G11" s="13" t="n">
        <ns0:f>IF($C$6='Тарифы'!B5,'Тарифы'!F5,0)</ns0:f>
        <ns0:v>0</ns0:v>
      </ns0:c>
      <ns0:c r="H11" s="14"/>
    </ns0:row>
    <ns0:row r="12" ht="34" customHeight="1">
      <ns0:c r="A12" s="2" t="str">
        <ns0:v>V1T</ns0:v>
      </ns0:c>
      <ns0:c r="B12" s="11" t="str">
        <ns0:v>Технические и аналитические задачи</ns0:v>
      </ns0:c>
      <ns0:c r="C12" s="12" t="n">
        <ns0:f>SUMIFS('Реестр'!$E$5:$E$204,'Реестр'!$C$5:$C$204,A12)</ns0:f>
        <ns0:v>0</ns0:v>
      </ns0:c>
      <ns0:c r="D12" s="15" t="str">
        <ns0:f>IF('Тарифы'!E6="","По заданию",'Тарифы'!E6)</ns0:f>
        <ns0:v>По заданию</ns0:v>
      </ns0:c>
      <ns0:c r="E12" s="13" t="n">
        <ns0:f>SUMIFS('Реестр'!$H$5:$H$204,'Реестр'!$C$5:$C$204,A12)</ns0:f>
        <ns0:v>0</ns0:v>
      </ns0:c>
      <ns0:c r="F12" s="13" t="n">
        <ns0:f>SUMIFS('Реестр'!$H$5:$H$204,'Реестр'!$C$5:$C$204,A12,'Реестр'!$J$5:$J$204,"Принято")</ns0:f>
        <ns0:v>0</ns0:v>
      </ns0:c>
      <ns0:c r="G12" s="13" t="n">
        <ns0:f>IF($C$6='Тарифы'!B6,'Тарифы'!F6,0)</ns0:f>
        <ns0:v>0</ns0:v>
      </ns0:c>
      <ns0:c r="H12" s="14"/>
    </ns0:row>
    <ns0:row r="13" ht="34" customHeight="1">
      <ns0:c r="A13" s="2" t="str">
        <ns0:v>V2P</ns0:v>
      </ns0:c>
      <ns0:c r="B13" s="11" t="str">
        <ns0:v>Оригинальный пост</ns0:v>
      </ns0:c>
      <ns0:c r="C13" s="12" t="n">
        <ns0:f>SUMIFS('Реестр'!$E$5:$E$204,'Реестр'!$C$5:$C$204,A13)</ns0:f>
        <ns0:v>0</ns0:v>
      </ns0:c>
      <ns0:c r="D13" s="15" t="n">
        <ns0:f>IF('Тарифы'!E7="","По заданию",'Тарифы'!E7)</ns0:f>
        <ns0:v>400</ns0:v>
      </ns0:c>
      <ns0:c r="E13" s="13" t="n">
        <ns0:f>SUMIFS('Реестр'!$H$5:$H$204,'Реестр'!$C$5:$C$204,A13)</ns0:f>
        <ns0:v>0</ns0:v>
      </ns0:c>
      <ns0:c r="F13" s="13" t="n">
        <ns0:f>SUMIFS('Реестр'!$H$5:$H$204,'Реестр'!$C$5:$C$204,A13,'Реестр'!$J$5:$J$204,"Принято")</ns0:f>
        <ns0:v>0</ns0:v>
      </ns0:c>
      <ns0:c r="G13" s="13" t="n">
        <ns0:f>IF($C$6='Тарифы'!B7,'Тарифы'!F7,0)</ns0:f>
        <ns0:v>0</ns0:v>
      </ns0:c>
      <ns0:c r="H13" s="14"/>
    </ns0:row>
    <ns0:row r="14" ht="34" customHeight="1">
      <ns0:c r="A14" s="2" t="str">
        <ns0:v>V2T</ns0:v>
      </ns0:c>
      <ns0:c r="B14" s="11" t="str">
        <ns0:v>Технические и аналитические задачи</ns0:v>
      </ns0:c>
      <ns0:c r="C14" s="12" t="n">
        <ns0:f>SUMIFS('Реестр'!$E$5:$E$204,'Реестр'!$C$5:$C$204,A14)</ns0:f>
        <ns0:v>0</ns0:v>
      </ns0:c>
      <ns0:c r="D14" s="15" t="str">
        <ns0:f>IF('Тарифы'!E8="","По заданию",'Тарифы'!E8)</ns0:f>
        <ns0:v>По заданию</ns0:v>
      </ns0:c>
      <ns0:c r="E14" s="13" t="n">
        <ns0:f>SUMIFS('Реестр'!$H$5:$H$204,'Реестр'!$C$5:$C$204,A14)</ns0:f>
        <ns0:v>0</ns0:v>
      </ns0:c>
      <ns0:c r="F14" s="13" t="n">
        <ns0:f>SUMIFS('Реестр'!$H$5:$H$204,'Реестр'!$C$5:$C$204,A14,'Реестр'!$J$5:$J$204,"Принято")</ns0:f>
        <ns0:v>0</ns0:v>
      </ns0:c>
      <ns0:c r="G14" s="13" t="n">
        <ns0:f>IF($C$6='Тарифы'!B8,'Тарифы'!F8,0)</ns0:f>
        <ns0:v>0</ns0:v>
      </ns0:c>
      <ns0:c r="H14" s="14"/>
    </ns0:row>
    <ns0:row r="15" ht="34" customHeight="1">
      <ns0:c r="A15" s="2" t="str">
        <ns0:v>TGX</ns0:v>
      </ns0:c>
      <ns0:c r="B15" s="11" t="str">
        <ns0:v>Пакет кросс-постинга</ns0:v>
      </ns0:c>
      <ns0:c r="C15" s="12" t="n">
        <ns0:f>SUMIFS('Реестр'!$E$5:$E$204,'Реестр'!$C$5:$C$204,A15)</ns0:f>
        <ns0:v>0</ns0:v>
      </ns0:c>
      <ns0:c r="D15" s="15" t="n">
        <ns0:f>IF('Тарифы'!E9="","По заданию",'Тарифы'!E9)</ns0:f>
        <ns0:v>3000</ns0:v>
      </ns0:c>
      <ns0:c r="E15" s="13" t="n">
        <ns0:f>SUMIFS('Реестр'!$H$5:$H$204,'Реестр'!$C$5:$C$204,A15)</ns0:f>
        <ns0:v>0</ns0:v>
      </ns0:c>
      <ns0:c r="F15" s="13" t="n">
        <ns0:f>SUMIFS('Реестр'!$H$5:$H$204,'Реестр'!$C$5:$C$204,A15,'Реестр'!$J$5:$J$204,"Принято")</ns0:f>
        <ns0:v>0</ns0:v>
      </ns0:c>
      <ns0:c r="G15" s="13" t="n">
        <ns0:f>IF($C$6='Тарифы'!B9,'Тарифы'!F9,0)</ns0:f>
        <ns0:v>0</ns0:v>
      </ns0:c>
      <ns0:c r="H15" s="14"/>
    </ns0:row>
    <ns0:row r="16" ht="34" customHeight="1">
      <ns0:c r="A16" s="2" t="str">
        <ns0:v>TGC</ns0:v>
      </ns0:c>
      <ns0:c r="B16" s="11" t="str">
        <ns0:v>Комплексный пакет</ns0:v>
      </ns0:c>
      <ns0:c r="C16" s="12" t="n">
        <ns0:f>SUMIFS('Реестр'!$E$5:$E$204,'Реестр'!$C$5:$C$204,A16)</ns0:f>
        <ns0:v>0</ns0:v>
      </ns0:c>
      <ns0:c r="D16" s="15" t="n">
        <ns0:f>IF('Тарифы'!E10="","По заданию",'Тарифы'!E10)</ns0:f>
        <ns0:v>10000</ns0:v>
      </ns0:c>
      <ns0:c r="E16" s="13" t="n">
        <ns0:f>SUMIFS('Реестр'!$H$5:$H$204,'Реестр'!$C$5:$C$204,A16)</ns0:f>
        <ns0:v>0</ns0:v>
      </ns0:c>
      <ns0:c r="F16" s="13" t="n">
        <ns0:f>SUMIFS('Реестр'!$H$5:$H$204,'Реестр'!$C$5:$C$204,A16,'Реестр'!$J$5:$J$204,"Принято")</ns0:f>
        <ns0:v>0</ns0:v>
      </ns0:c>
      <ns0:c r="G16" s="13" t="n">
        <ns0:f>IF($C$6='Тарифы'!B10,'Тарифы'!F10,0)</ns0:f>
        <ns0:v>0</ns0:v>
      </ns0:c>
      <ns0:c r="H16" s="14"/>
    </ns0:row>
    <ns0:row r="17" ht="34" customHeight="1">
      <ns0:c r="A17" s="2" t="str">
        <ns0:v>DZB</ns0:v>
      </ns0:c>
      <ns0:c r="B17" s="11" t="str">
        <ns0:v>Базовый пакет</ns0:v>
      </ns0:c>
      <ns0:c r="C17" s="12" t="n">
        <ns0:f>SUMIFS('Реестр'!$E$5:$E$204,'Реестр'!$C$5:$C$204,A17)</ns0:f>
        <ns0:v>0</ns0:v>
      </ns0:c>
      <ns0:c r="D17" s="15" t="n">
        <ns0:f>IF('Тарифы'!E11="","По заданию",'Тарифы'!E11)</ns0:f>
        <ns0:v>6000</ns0:v>
      </ns0:c>
      <ns0:c r="E17" s="13" t="n">
        <ns0:f>SUMIFS('Реестр'!$H$5:$H$204,'Реестр'!$C$5:$C$204,A17)</ns0:f>
        <ns0:v>0</ns0:v>
      </ns0:c>
      <ns0:c r="F17" s="13" t="n">
        <ns0:f>SUMIFS('Реестр'!$H$5:$H$204,'Реестр'!$C$5:$C$204,A17,'Реестр'!$J$5:$J$204,"Принято")</ns0:f>
        <ns0:v>0</ns0:v>
      </ns0:c>
      <ns0:c r="G17" s="13" t="n">
        <ns0:f>IF($C$6='Тарифы'!B11,'Тарифы'!F11,0)</ns0:f>
        <ns0:v>0</ns0:v>
      </ns0:c>
      <ns0:c r="H17" s="14"/>
    </ns0:row>
    <ns0:row r="18" ht="34" customHeight="1">
      <ns0:c r="A18" s="2" t="str">
        <ns0:v>DZA</ns0:v>
      </ns0:c>
      <ns0:c r="B18" s="11" t="str">
        <ns0:v>Оригинальная статья</ns0:v>
      </ns0:c>
      <ns0:c r="C18" s="12" t="n">
        <ns0:f>SUMIFS('Реестр'!$E$5:$E$204,'Реестр'!$C$5:$C$204,A18)</ns0:f>
        <ns0:v>0</ns0:v>
      </ns0:c>
      <ns0:c r="D18" s="15" t="n">
        <ns0:f>IF('Тарифы'!E12="","По заданию",'Тарифы'!E12)</ns0:f>
        <ns0:v>600</ns0:v>
      </ns0:c>
      <ns0:c r="E18" s="13" t="n">
        <ns0:f>SUMIFS('Реестр'!$H$5:$H$204,'Реестр'!$C$5:$C$204,A18)</ns0:f>
        <ns0:v>0</ns0:v>
      </ns0:c>
      <ns0:c r="F18" s="13" t="n">
        <ns0:f>SUMIFS('Реестр'!$H$5:$H$204,'Реестр'!$C$5:$C$204,A18,'Реестр'!$J$5:$J$204,"Принято")</ns0:f>
        <ns0:v>0</ns0:v>
      </ns0:c>
      <ns0:c r="G18" s="13" t="n">
        <ns0:f>IF($C$6='Тарифы'!B12,'Тарифы'!F12,0)</ns0:f>
        <ns0:v>0</ns0:v>
      </ns0:c>
      <ns0:c r="H18" s="14"/>
    </ns0:row>
    <ns0:row r="19" ht="30" customHeight="1">
      <ns0:c r="A19" s="18" t="str">
        <ns0:v>Итого</ns0:v>
      </ns0:c>
      <ns0:c r="B19" s="18"/>
      <ns0:c r="C19" s="18"/>
      <ns0:c r="D19" s="19"/>
      <ns0:c r="E19" s="19" t="n">
        <ns0:f>SUM(E10:E18)</ns0:f>
        <ns0:v>0</ns0:v>
      </ns0:c>
      <ns0:c r="F19" s="19" t="n">
        <ns0:f>SUM(F10:F18)</ns0:f>
        <ns0:v>0</ns0:v>
      </ns0:c>
      <ns0:c r="G19" s="19" t="n">
        <ns0:f>SUM(G10:G18)</ns0:f>
        <ns0:v>0</ns0:v>
      </ns0:c>
      <ns0:c r="H19" s="19" t="n">
        <ns0:f>SUM(H10:H18)</ns0:f>
        <ns0:v>0</ns0:v>
      </ns0:c>
    </ns0:row>
    <ns0:row r="20" ht="25" customHeight="1">
      <ns0:c r="A20" s="2"/>
      <ns0:c r="B20" s="2"/>
      <ns0:c r="C20" s="2"/>
      <ns0:c r="D20" s="2"/>
      <ns0:c r="E20" s="2"/>
      <ns0:c r="F20" s="2"/>
      <ns0:c r="G20" s="2"/>
      <ns0:c r="H20" s="2"/>
    </ns0:row>
    <ns0:row r="21" ht="25" customHeight="1">
      <ns0:c r="A21" s="20" t="str">
        <ns0:f>IF($C$6="","Выберите тарифный профиль",IF(SUMPRODUCT(--(E10:E18&gt;G10:G18+H10:H18))&gt;0,"Есть превышение лимита по виду услуг",IF(AND(SUM(H10:H18)&gt;0,C22=""),"Укажите основание дополнительного бюджета","")))</ns0:f>
        <ns0:v>Выберите тарифный профиль</ns0:v>
      </ns0:c>
      <ns0:c r="B21" s="2"/>
      <ns0:c r="C21" s="2"/>
      <ns0:c r="D21" s="2"/>
      <ns0:c r="E21" s="2"/>
      <ns0:c r="F21" s="2"/>
      <ns0:c r="G21" s="2"/>
      <ns0:c r="H21" s="2"/>
    </ns0:row>
    <ns0:row r="22" ht="25" customHeight="1">
      <ns0:c r="A22" s="2" t="str">
        <ns0:v>Согласование доп. бюджета</ns0:v>
      </ns0:c>
      <ns0:c r="B22" s="2"/>
      <ns0:c r="C22" s="5"/>
      <ns0:c r="D22" s="5"/>
      <ns0:c r="E22" s="5"/>
      <ns0:c r="F22" s="5"/>
      <ns0:c r="G22" s="5"/>
      <ns0:c r="H22" s="5"/>
    </ns0:row>
    <ns0:row r="23" ht="25" customHeight="1">
      <ns0:c r="A23" s="2"/>
      <ns0:c r="B23" s="2"/>
      <ns0:c r="C23" s="2"/>
      <ns0:c r="D23" s="2"/>
      <ns0:c r="E23" s="2"/>
      <ns0:c r="F23" s="2"/>
      <ns0:c r="G23" s="2"/>
      <ns0:c r="H23" s="2"/>
    </ns0:row>
    <ns0:row r="24" ht="25" customHeight="1">
      <ns0:c r="A24" s="2" t="str">
        <ns0:v>Архив материалов и отчётов</ns0:v>
      </ns0:c>
      <ns0:c r="B24" s="2"/>
      <ns0:c r="C24" s="5"/>
      <ns0:c r="D24" s="5"/>
      <ns0:c r="E24" s="5"/>
      <ns0:c r="F24" s="5"/>
      <ns0:c r="G24" s="5"/>
      <ns0:c r="H24" s="5"/>
    </ns0:row>
    <ns0:row r="25" ht="25" customHeight="1">
      <ns0:c r="A25" s="2" t="str">
        <ns0:v>Платёжные реквизиты</ns0:v>
      </ns0:c>
      <ns0:c r="B25" s="2"/>
      <ns0:c r="C25" s="21"/>
      <ns0:c r="D25" s="5"/>
      <ns0:c r="E25" s="5"/>
      <ns0:c r="F25" s="5"/>
      <ns0:c r="G25" s="5"/>
      <ns0:c r="H25" s="5"/>
    </ns0:row>
    <ns0:row r="26" ht="25" customHeight="1">
      <ns0:c r="A26" s="2" t="str">
        <ns0:v>Дата оплаты</ns0:v>
      </ns0:c>
      <ns0:c r="B26" s="2"/>
      <ns0:c r="C26" s="6"/>
      <ns0:c r="D26" s="5"/>
      <ns0:c r="E26" s="2" t="str">
        <ns0:v>Оплачено, руб.</ns0:v>
      </ns0:c>
      <ns0:c r="F26" s="2"/>
      <ns0:c r="G26" s="14"/>
      <ns0:c r="H26" s="5"/>
    </ns0:row>
    <ns0:row r="27" ht="25" customHeight="1">
      <ns0:c r="A27" s="2" t="str">
        <ns0:v>Ссылка на чек после оплаты</ns0:v>
      </ns0:c>
      <ns0:c r="B27" s="2"/>
      <ns0:c r="C27" s="5"/>
      <ns0:c r="D27" s="5"/>
      <ns0:c r="E27" s="5"/>
      <ns0:c r="F27" s="5"/>
      <ns0:c r="G27" s="5"/>
      <ns0:c r="H27" s="5"/>
    </ns0:row>
    <ns0:row r="28" ht="25" customHeight="1">
      <ns0:c r="A28" s="2"/>
      <ns0:c r="B28" s="2"/>
      <ns0:c r="C28" s="2"/>
      <ns0:c r="D28" s="2"/>
      <ns0:c r="E28" s="2"/>
      <ns0:c r="F28" s="2"/>
      <ns0:c r="G28" s="2"/>
      <ns0:c r="H28" s="2"/>
    </ns0:row>
    <ns0:row r="29" ht="25" customHeight="1">
      <ns0:c r="A29" s="2" t="str">
        <ns0:v>Результат приёмки</ns0:v>
      </ns0:c>
      <ns0:c r="B29" s="2"/>
      <ns0:c r="C29" s="5"/>
      <ns0:c r="D29" s="5"/>
      <ns0:c r="E29" s="5"/>
      <ns0:c r="F29" s="5"/>
      <ns0:c r="G29" s="5"/>
      <ns0:c r="H29" s="5"/>
    </ns0:row>
    <ns0:row r="30" ht="25" customHeight="1">
      <ns0:c r="A30" s="2" t="str">
        <ns0:v>Дата ответа заказчика</ns0:v>
      </ns0:c>
      <ns0:c r="B30" s="2"/>
      <ns0:c r="C30" s="6"/>
      <ns0:c r="D30" s="5"/>
      <ns0:c r="E30" s="2"/>
      <ns0:c r="F30" s="2"/>
      <ns0:c r="G30" s="2"/>
      <ns0:c r="H30" s="2"/>
    </ns0:row>
    <ns0:row r="31" ht="25" customHeight="1">
      <ns0:c r="A31" s="2" t="str">
        <ns0:v>Замечания заказчика</ns0:v>
      </ns0:c>
      <ns0:c r="B31" s="2"/>
      <ns0:c r="C31" s="22"/>
      <ns0:c r="D31" s="22"/>
      <ns0:c r="E31" s="22"/>
      <ns0:c r="F31" s="22"/>
      <ns0:c r="G31" s="22"/>
      <ns0:c r="H31" s="22"/>
    </ns0:row>
    <ns0:row r="32" ht="25" customHeight="1">
      <ns0:c r="A32" s="2"/>
      <ns0:c r="B32" s="2"/>
      <ns0:c r="C32" s="22"/>
      <ns0:c r="D32" s="22"/>
      <ns0:c r="E32" s="22"/>
      <ns0:c r="F32" s="22"/>
      <ns0:c r="G32" s="22"/>
      <ns0:c r="H32" s="22"/>
    </ns0:row>
    <ns0:row r="33" ht="25" customHeight="1">
      <ns0:c r="A33" s="2"/>
      <ns0:c r="B33" s="2"/>
      <ns0:c r="C33" s="22"/>
      <ns0:c r="D33" s="22"/>
      <ns0:c r="E33" s="22"/>
      <ns0:c r="F33" s="22"/>
      <ns0:c r="G33" s="22"/>
      <ns0:c r="H33" s="22"/>
    </ns0:row>
    <ns0:row r="34" ht="25" customHeight="1">
      <ns0:c r="A34" s="2"/>
      <ns0:c r="B34" s="2"/>
      <ns0:c r="C34" s="2"/>
      <ns0:c r="D34" s="2"/>
      <ns0:c r="E34" s="2"/>
      <ns0:c r="F34" s="2"/>
      <ns0:c r="G34" s="2"/>
      <ns0:c r="H34" s="2"/>
    </ns0:row>
    <ns0:row r="35" ht="25" customHeight="1">
      <ns0:c r="A35" s="20" t="str">
        <ns0:f>IF(COUNTIFS('Реестр'!$L$5:$L$204,"Исправить данные")+COUNTIFS('Реестр'!$L$5:$L$204,"Другой профиль")+COUNTIFS('Реестр'!$L$5:$L$204,"Повтор позиции")+COUNTIFS('Реестр'!$L$5:$L$204,"Вне месяца")&gt;0,"Проверьте отмеченные строки реестра","")</ns0:f>
      </ns0:c>
      <ns0:c r="B35" s="2"/>
      <ns0:c r="C35" s="2"/>
      <ns0:c r="D35" s="2"/>
      <ns0:c r="E35" s="2"/>
      <ns0:c r="F35" s="2"/>
      <ns0:c r="G35" s="2"/>
      <ns0:c r="H35" s="2"/>
    </ns0:row>
    <ns0:row r="36" ht="25" customHeight="1">
      <ns0:c r="A36" s="2"/>
      <ns0:c r="B36" s="2"/>
      <ns0:c r="C36" s="2"/>
      <ns0:c r="D36" s="2"/>
      <ns0:c r="E36" s="2"/>
      <ns0:c r="F36" s="2"/>
      <ns0:c r="G36" s="2"/>
      <ns0:c r="H36" s="2"/>
    </ns0:row>
    <ns0:row r="37" ht="25" customHeight="1">
      <ns0:c r="A37" s="23" t="str">
        <ns0:v>Один файл на один канал и один месяц. Жёлтые поля заполняются вручную. Дополнительный бюджет требует согласования.</ns0:v>
      </ns0:c>
      <ns0:c r="B37" s="2"/>
      <ns0:c r="C37" s="2"/>
      <ns0:c r="D37" s="2"/>
      <ns0:c r="E37" s="2"/>
      <ns0:c r="F37" s="2"/>
      <ns0:c r="G37" s="2"/>
      <ns0:c r="H37" s="2"/>
    </ns0:row>
  </ns0:sheetData>
  <ns0:mergeCells>
    <ns0:mergeCell ref="A1:H1"/>
    <ns0:mergeCell ref="A3:B3"/>
    <ns0:mergeCell ref="C3:H3"/>
    <ns0:mergeCell ref="A4:B4"/>
    <ns0:mergeCell ref="C4:H4"/>
    <ns0:mergeCell ref="A5:B5"/>
    <ns0:mergeCell ref="C5:D5"/>
    <ns0:mergeCell ref="E5:F5"/>
    <ns0:mergeCell ref="G5:H5"/>
    <ns0:mergeCell ref="A6:B6"/>
    <ns0:mergeCell ref="C6:F6"/>
    <ns0:mergeCell ref="A7:B7"/>
    <ns0:mergeCell ref="C7:D7"/>
    <ns0:mergeCell ref="E7:F7"/>
    <ns0:mergeCell ref="G7:H7"/>
    <ns0:mergeCell ref="A19:D19"/>
    <ns0:mergeCell ref="A21:H21"/>
    <ns0:mergeCell ref="A22:B22"/>
    <ns0:mergeCell ref="C22:H22"/>
    <ns0:mergeCell ref="A24:B24"/>
    <ns0:mergeCell ref="C24:H24"/>
    <ns0:mergeCell ref="A25:B25"/>
    <ns0:mergeCell ref="C25:H25"/>
    <ns0:mergeCell ref="A26:B26"/>
    <ns0:mergeCell ref="C26:D26"/>
    <ns0:mergeCell ref="E26:F26"/>
    <ns0:mergeCell ref="G26:H26"/>
    <ns0:mergeCell ref="A27:B27"/>
    <ns0:mergeCell ref="C27:H27"/>
    <ns0:mergeCell ref="A29:B29"/>
    <ns0:mergeCell ref="C29:H29"/>
    <ns0:mergeCell ref="A30:B30"/>
    <ns0:mergeCell ref="C30:D30"/>
    <ns0:mergeCell ref="A31:B31"/>
    <ns0:mergeCell ref="C31:H33"/>
    <ns0:mergeCell ref="A35:H35"/>
    <ns0:mergeCell ref="A37:H37"/>
  </ns0:mergeCells>
  <ns0:conditionalFormatting sqref="E10:E18">
    <ns0:cfRule type="expression" dxfId="0" priority="1">
      <ns0:formula>$E10&gt;$G10+$H10</ns0:formula>
    </ns0:cfRule>
  </ns0:conditionalFormatting>
  <ns0:dataValidations count="4">
    <ns0:dataValidation type="list" sqref="C6">
      <ns0:formula1>"VK A,VK Б,Telegram кросс-постинг,Telegram комплекс,Дзен"</ns0:formula1>
    </ns0:dataValidation>
    <ns0:dataValidation type="list" sqref="G7">
      <ns0:formula1>"Действует,Не действует"</ns0:formula1>
    </ns0:dataValidation>
    <ns0:dataValidation type="decimal" operator="greaterThanOrEqual" sqref="H10:H18">
      <ns0:formula1>0</ns0:formula1>
    </ns0:dataValidation>
    <ns0:dataValidation type="list" sqref="C29">
      <ns0:formula1>"На проверке,Принято полностью,Принято частично,Есть замечания"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0"/>
  <ns0:rowBreaks count="1" manualBreakCount="1">
    <ns0:brk id="21" min="0" max="16383" man="1"/>
  </ns0:rowBreaks>
</ns0:worksheet>
</file>

<file path=xl/worksheets/sheet2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4" topLeftCell="A5" activePane="bottomLeft" state="frozen"/>
    </ns0:sheetView>
  </ns0:sheetViews>
  <ns0:sheetFormatPr defaultRowHeight="15"/>
  <ns0:cols>
    <ns0:col min="1" max="1" width="18" hidden="0" customWidth="1"/>
    <ns0:col min="2" max="2" width="24" hidden="0" customWidth="1"/>
    <ns0:col min="3" max="3" width="14" hidden="0" customWidth="1"/>
    <ns0:col min="4" max="4" width="18" hidden="0" customWidth="1"/>
    <ns0:col min="5" max="5" width="14" hidden="0" customWidth="1"/>
    <ns0:col min="6" max="6" width="19" hidden="0" customWidth="1"/>
    <ns0:col min="7" max="7" width="23" hidden="0" customWidth="1"/>
    <ns0:col min="8" max="8" width="21" hidden="0" customWidth="1"/>
    <ns0:col min="9" max="9" width="38" hidden="0" customWidth="1"/>
    <ns0:col min="10" max="10" width="20" hidden="0" customWidth="1"/>
    <ns0:col min="11" max="11" width="39" hidden="0" customWidth="1"/>
    <ns0:col min="12" max="12" width="24" hidden="0" customWidth="1"/>
  </ns0:cols>
  <ns0:sheetData>
    <ns0:row r="1" ht="36" customHeight="1">
      <ns0:c r="A1" s="4" t="str">
        <ns0:v>Реестр SMM-результатов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</ns0:row>
    <ns0:row r="2" ht="25" customHeight="1">
      <ns0:c r="A2" s="23" t="str">
        <ns0:v>Указывайте результаты по каналу и месяцу контрольного листа. Приёмку отмечает заказчик. Для пакета или его согласованного этапа количество равно 1.</ns0:v>
      </ns0:c>
      <ns0:c r="B2" s="23"/>
      <ns0:c r="C2" s="23"/>
      <ns0:c r="D2" s="23"/>
      <ns0:c r="E2" s="23"/>
      <ns0:c r="F2" s="23"/>
      <ns0:c r="G2" s="23"/>
      <ns0:c r="H2" s="23"/>
      <ns0:c r="I2" s="23"/>
      <ns0:c r="J2" s="23"/>
      <ns0:c r="K2" s="23"/>
      <ns0:c r="L2" s="23"/>
    </ns0:row>
    <ns0:row r="3" ht="25" customHeight="1">
      <ns0:c r="A3" s="23" t="str">
        <ns0:v>Цена по заданию заменяет тариф только при предварительном согласовании. Основание и состав этапа указываются в замечаниях.</ns0:v>
      </ns0:c>
      <ns0:c r="B3" s="23"/>
      <ns0:c r="C3" s="23"/>
      <ns0:c r="D3" s="23"/>
      <ns0:c r="E3" s="23"/>
      <ns0:c r="F3" s="23"/>
      <ns0:c r="G3" s="23"/>
      <ns0:c r="H3" s="23"/>
      <ns0:c r="I3" s="23"/>
      <ns0:c r="J3" s="23"/>
      <ns0:c r="K3" s="23"/>
      <ns0:c r="L3" s="23"/>
    </ns0:row>
    <ns0:row r="4" ht="44" customHeight="1">
      <ns0:c r="A4" s="10" t="str">
        <ns0:v>Номер задания</ns0:v>
      </ns0:c>
      <ns0:c r="B4" s="10" t="str">
        <ns0:v>ID результата / этапа</ns0:v>
      </ns0:c>
      <ns0:c r="C4" s="10" t="str">
        <ns0:v>Код услуги</ns0:v>
      </ns0:c>
      <ns0:c r="D4" s="10" t="str">
        <ns0:v>Дата передачи</ns0:v>
      </ns0:c>
      <ns0:c r="E4" s="10" t="str">
        <ns0:v>Количество</ns0:v>
      </ns0:c>
      <ns0:c r="F4" s="10" t="str">
        <ns0:v>Тариф, руб.</ns0:v>
      </ns0:c>
      <ns0:c r="G4" s="10" t="str">
        <ns0:v>Цена по заданию, руб.</ns0:v>
      </ns0:c>
      <ns0:c r="H4" s="10" t="str">
        <ns0:v>Сумма, руб.</ns0:v>
      </ns0:c>
      <ns0:c r="I4" s="10" t="str">
        <ns0:v>Ссылка на результат</ns0:v>
      </ns0:c>
      <ns0:c r="J4" s="10" t="str">
        <ns0:v>Приёмка</ns0:v>
      </ns0:c>
      <ns0:c r="K4" s="10" t="str">
        <ns0:v>Замечания и согласования</ns0:v>
      </ns0:c>
      <ns0:c r="L4" s="10" t="str">
        <ns0:v>Данные строки</ns0:v>
      </ns0:c>
    </ns0:row>
    <ns0:row r="5" ht="25" customHeight="1">
      <ns0:c r="A5" s="21"/>
      <ns0:c r="B5" s="21"/>
      <ns0:c r="C5" s="21"/>
      <ns0:c r="D5" s="6"/>
      <ns0:c r="E5" s="25"/>
      <ns0:c r="F5" s="17" t="str">
        <ns0:f>IF(C5="","",IF(OR(C5="V1T",C5="V2T"),"По заданию",INDEX('Тарифы'!$E$4:$E$12,MATCH(C5,'Тарифы'!$A$4:$A$12,0))))</ns0:f>
      </ns0:c>
      <ns0:c r="G5" s="14"/>
      <ns0:c r="H5" s="17" t="str">
        <ns0:f>IF(OR(B5="",C5="",E5=""),"",IF(AND(NOT(ISNUMBER(G5)),NOT(ISNUMBER(F5))),"Нужна цена",ROUND(E5*IF(ISNUMBER(G5),G5,F5),2)))</ns0:f>
      </ns0:c>
      <ns0:c r="I5" s="5"/>
      <ns0:c r="J5" s="5"/>
      <ns0:c r="K5" s="5"/>
      <ns0:c r="L5" s="16" t="str">
        <ns0:f>IF(COUNTA(A5:E5,G5,I5:K5)=0,"",IF(OR(A5="",B5="",C5="",NOT(ISNUMBER(D5)),NOT(ISNUMBER(E5)),E5&lt;=0,MOD(E5,1)&lt;&gt;0,I5="",J5="",H5="Нужна цена",AND(COUNTA(G5)&gt;0,OR(NOT(ISNUMBER(G5)),G5&lt;0,K5="")),AND(OR(C5="TGX",C5="TGC",C5="DZB"),E5&lt;&gt;1)),"Исправить данные",IF(INDEX('Тарифы'!$B$4:$B$12,MATCH(C5,'Тарифы'!$A$4:$A$12,0))&lt;&gt;'Контрольный лист'!$C$6,"Другой профиль",IF(COUNTIFS($A$5:$A$204,A5,$B$5:$B$204,B5,$C$5:$C$204,C5)&gt;1,"Повтор позиции",IF('Контрольный лист'!$C$5="","Исправить данные",IF(OR(D5&lt;'Контрольный лист'!$C$5,D5&gt;=EDATE('Контрольный лист'!$C$5,1)),"Вне месяца",""))))))</ns0:f>
      </ns0:c>
    </ns0:row>
    <ns0:row r="6" ht="25" customHeight="1">
      <ns0:c r="A6" s="21"/>
      <ns0:c r="B6" s="21"/>
      <ns0:c r="C6" s="21"/>
      <ns0:c r="D6" s="6"/>
      <ns0:c r="E6" s="25"/>
      <ns0:c r="F6" s="17" t="str">
        <ns0:f>IF(C6="","",IF(OR(C6="V1T",C6="V2T"),"По заданию",INDEX('Тарифы'!$E$4:$E$12,MATCH(C6,'Тарифы'!$A$4:$A$12,0))))</ns0:f>
      </ns0:c>
      <ns0:c r="G6" s="14"/>
      <ns0:c r="H6" s="17" t="str">
        <ns0:f>IF(OR(B6="",C6="",E6=""),"",IF(AND(NOT(ISNUMBER(G6)),NOT(ISNUMBER(F6))),"Нужна цена",ROUND(E6*IF(ISNUMBER(G6),G6,F6),2)))</ns0:f>
      </ns0:c>
      <ns0:c r="I6" s="5"/>
      <ns0:c r="J6" s="5"/>
      <ns0:c r="K6" s="5"/>
      <ns0:c r="L6" s="16" t="str">
        <ns0:f>IF(COUNTA(A6:E6,G6,I6:K6)=0,"",IF(OR(A6="",B6="",C6="",NOT(ISNUMBER(D6)),NOT(ISNUMBER(E6)),E6&lt;=0,MOD(E6,1)&lt;&gt;0,I6="",J6="",H6="Нужна цена",AND(COUNTA(G6)&gt;0,OR(NOT(ISNUMBER(G6)),G6&lt;0,K6="")),AND(OR(C6="TGX",C6="TGC",C6="DZB"),E6&lt;&gt;1)),"Исправить данные",IF(INDEX('Тарифы'!$B$4:$B$12,MATCH(C6,'Тарифы'!$A$4:$A$12,0))&lt;&gt;'Контрольный лист'!$C$6,"Другой профиль",IF(COUNTIFS($A$5:$A$204,A6,$B$5:$B$204,B6,$C$5:$C$204,C6)&gt;1,"Повтор позиции",IF('Контрольный лист'!$C$5="","Исправить данные",IF(OR(D6&lt;'Контрольный лист'!$C$5,D6&gt;=EDATE('Контрольный лист'!$C$5,1)),"Вне месяца",""))))))</ns0:f>
      </ns0:c>
    </ns0:row>
    <ns0:row r="7" ht="25" customHeight="1">
      <ns0:c r="A7" s="21"/>
      <ns0:c r="B7" s="21"/>
      <ns0:c r="C7" s="21"/>
      <ns0:c r="D7" s="6"/>
      <ns0:c r="E7" s="25"/>
      <ns0:c r="F7" s="17" t="str">
        <ns0:f>IF(C7="","",IF(OR(C7="V1T",C7="V2T"),"По заданию",INDEX('Тарифы'!$E$4:$E$12,MATCH(C7,'Тарифы'!$A$4:$A$12,0))))</ns0:f>
      </ns0:c>
      <ns0:c r="G7" s="14"/>
      <ns0:c r="H7" s="17" t="str">
        <ns0:f>IF(OR(B7="",C7="",E7=""),"",IF(AND(NOT(ISNUMBER(G7)),NOT(ISNUMBER(F7))),"Нужна цена",ROUND(E7*IF(ISNUMBER(G7),G7,F7),2)))</ns0:f>
      </ns0:c>
      <ns0:c r="I7" s="5"/>
      <ns0:c r="J7" s="5"/>
      <ns0:c r="K7" s="5"/>
      <ns0:c r="L7" s="16" t="str">
        <ns0:f>IF(COUNTA(A7:E7,G7,I7:K7)=0,"",IF(OR(A7="",B7="",C7="",NOT(ISNUMBER(D7)),NOT(ISNUMBER(E7)),E7&lt;=0,MOD(E7,1)&lt;&gt;0,I7="",J7="",H7="Нужна цена",AND(COUNTA(G7)&gt;0,OR(NOT(ISNUMBER(G7)),G7&lt;0,K7="")),AND(OR(C7="TGX",C7="TGC",C7="DZB"),E7&lt;&gt;1)),"Исправить данные",IF(INDEX('Тарифы'!$B$4:$B$12,MATCH(C7,'Тарифы'!$A$4:$A$12,0))&lt;&gt;'Контрольный лист'!$C$6,"Другой профиль",IF(COUNTIFS($A$5:$A$204,A7,$B$5:$B$204,B7,$C$5:$C$204,C7)&gt;1,"Повтор позиции",IF('Контрольный лист'!$C$5="","Исправить данные",IF(OR(D7&lt;'Контрольный лист'!$C$5,D7&gt;=EDATE('Контрольный лист'!$C$5,1)),"Вне месяца",""))))))</ns0:f>
      </ns0:c>
    </ns0:row>
    <ns0:row r="8" ht="25" customHeight="1">
      <ns0:c r="A8" s="21"/>
      <ns0:c r="B8" s="21"/>
      <ns0:c r="C8" s="21"/>
      <ns0:c r="D8" s="6"/>
      <ns0:c r="E8" s="25"/>
      <ns0:c r="F8" s="17" t="str">
        <ns0:f>IF(C8="","",IF(OR(C8="V1T",C8="V2T"),"По заданию",INDEX('Тарифы'!$E$4:$E$12,MATCH(C8,'Тарифы'!$A$4:$A$12,0))))</ns0:f>
      </ns0:c>
      <ns0:c r="G8" s="14"/>
      <ns0:c r="H8" s="17" t="str">
        <ns0:f>IF(OR(B8="",C8="",E8=""),"",IF(AND(NOT(ISNUMBER(G8)),NOT(ISNUMBER(F8))),"Нужна цена",ROUND(E8*IF(ISNUMBER(G8),G8,F8),2)))</ns0:f>
      </ns0:c>
      <ns0:c r="I8" s="5"/>
      <ns0:c r="J8" s="5"/>
      <ns0:c r="K8" s="5"/>
      <ns0:c r="L8" s="16" t="str">
        <ns0:f>IF(COUNTA(A8:E8,G8,I8:K8)=0,"",IF(OR(A8="",B8="",C8="",NOT(ISNUMBER(D8)),NOT(ISNUMBER(E8)),E8&lt;=0,MOD(E8,1)&lt;&gt;0,I8="",J8="",H8="Нужна цена",AND(COUNTA(G8)&gt;0,OR(NOT(ISNUMBER(G8)),G8&lt;0,K8="")),AND(OR(C8="TGX",C8="TGC",C8="DZB"),E8&lt;&gt;1)),"Исправить данные",IF(INDEX('Тарифы'!$B$4:$B$12,MATCH(C8,'Тарифы'!$A$4:$A$12,0))&lt;&gt;'Контрольный лист'!$C$6,"Другой профиль",IF(COUNTIFS($A$5:$A$204,A8,$B$5:$B$204,B8,$C$5:$C$204,C8)&gt;1,"Повтор позиции",IF('Контрольный лист'!$C$5="","Исправить данные",IF(OR(D8&lt;'Контрольный лист'!$C$5,D8&gt;=EDATE('Контрольный лист'!$C$5,1)),"Вне месяца",""))))))</ns0:f>
      </ns0:c>
    </ns0:row>
    <ns0:row r="9" ht="25" customHeight="1">
      <ns0:c r="A9" s="21"/>
      <ns0:c r="B9" s="21"/>
      <ns0:c r="C9" s="21"/>
      <ns0:c r="D9" s="6"/>
      <ns0:c r="E9" s="25"/>
      <ns0:c r="F9" s="17" t="str">
        <ns0:f>IF(C9="","",IF(OR(C9="V1T",C9="V2T"),"По заданию",INDEX('Тарифы'!$E$4:$E$12,MATCH(C9,'Тарифы'!$A$4:$A$12,0))))</ns0:f>
      </ns0:c>
      <ns0:c r="G9" s="14"/>
      <ns0:c r="H9" s="17" t="str">
        <ns0:f>IF(OR(B9="",C9="",E9=""),"",IF(AND(NOT(ISNUMBER(G9)),NOT(ISNUMBER(F9))),"Нужна цена",ROUND(E9*IF(ISNUMBER(G9),G9,F9),2)))</ns0:f>
      </ns0:c>
      <ns0:c r="I9" s="5"/>
      <ns0:c r="J9" s="5"/>
      <ns0:c r="K9" s="5"/>
      <ns0:c r="L9" s="16" t="str">
        <ns0:f>IF(COUNTA(A9:E9,G9,I9:K9)=0,"",IF(OR(A9="",B9="",C9="",NOT(ISNUMBER(D9)),NOT(ISNUMBER(E9)),E9&lt;=0,MOD(E9,1)&lt;&gt;0,I9="",J9="",H9="Нужна цена",AND(COUNTA(G9)&gt;0,OR(NOT(ISNUMBER(G9)),G9&lt;0,K9="")),AND(OR(C9="TGX",C9="TGC",C9="DZB"),E9&lt;&gt;1)),"Исправить данные",IF(INDEX('Тарифы'!$B$4:$B$12,MATCH(C9,'Тарифы'!$A$4:$A$12,0))&lt;&gt;'Контрольный лист'!$C$6,"Другой профиль",IF(COUNTIFS($A$5:$A$204,A9,$B$5:$B$204,B9,$C$5:$C$204,C9)&gt;1,"Повтор позиции",IF('Контрольный лист'!$C$5="","Исправить данные",IF(OR(D9&lt;'Контрольный лист'!$C$5,D9&gt;=EDATE('Контрольный лист'!$C$5,1)),"Вне месяца",""))))))</ns0:f>
      </ns0:c>
    </ns0:row>
    <ns0:row r="10" ht="25" customHeight="1">
      <ns0:c r="A10" s="21"/>
      <ns0:c r="B10" s="21"/>
      <ns0:c r="C10" s="21"/>
      <ns0:c r="D10" s="6"/>
      <ns0:c r="E10" s="25"/>
      <ns0:c r="F10" s="17" t="str">
        <ns0:f>IF(C10="","",IF(OR(C10="V1T",C10="V2T"),"По заданию",INDEX('Тарифы'!$E$4:$E$12,MATCH(C10,'Тарифы'!$A$4:$A$12,0))))</ns0:f>
      </ns0:c>
      <ns0:c r="G10" s="14"/>
      <ns0:c r="H10" s="17" t="str">
        <ns0:f>IF(OR(B10="",C10="",E10=""),"",IF(AND(NOT(ISNUMBER(G10)),NOT(ISNUMBER(F10))),"Нужна цена",ROUND(E10*IF(ISNUMBER(G10),G10,F10),2)))</ns0:f>
      </ns0:c>
      <ns0:c r="I10" s="5"/>
      <ns0:c r="J10" s="5"/>
      <ns0:c r="K10" s="5"/>
      <ns0:c r="L10" s="16" t="str">
        <ns0:f>IF(COUNTA(A10:E10,G10,I10:K10)=0,"",IF(OR(A10="",B10="",C10="",NOT(ISNUMBER(D10)),NOT(ISNUMBER(E10)),E10&lt;=0,MOD(E10,1)&lt;&gt;0,I10="",J10="",H10="Нужна цена",AND(COUNTA(G10)&gt;0,OR(NOT(ISNUMBER(G10)),G10&lt;0,K10="")),AND(OR(C10="TGX",C10="TGC",C10="DZB"),E10&lt;&gt;1)),"Исправить данные",IF(INDEX('Тарифы'!$B$4:$B$12,MATCH(C10,'Тарифы'!$A$4:$A$12,0))&lt;&gt;'Контрольный лист'!$C$6,"Другой профиль",IF(COUNTIFS($A$5:$A$204,A10,$B$5:$B$204,B10,$C$5:$C$204,C10)&gt;1,"Повтор позиции",IF('Контрольный лист'!$C$5="","Исправить данные",IF(OR(D10&lt;'Контрольный лист'!$C$5,D10&gt;=EDATE('Контрольный лист'!$C$5,1)),"Вне месяца",""))))))</ns0:f>
      </ns0:c>
    </ns0:row>
    <ns0:row r="11" ht="25" customHeight="1">
      <ns0:c r="A11" s="21"/>
      <ns0:c r="B11" s="21"/>
      <ns0:c r="C11" s="21"/>
      <ns0:c r="D11" s="6"/>
      <ns0:c r="E11" s="25"/>
      <ns0:c r="F11" s="17" t="str">
        <ns0:f>IF(C11="","",IF(OR(C11="V1T",C11="V2T"),"По заданию",INDEX('Тарифы'!$E$4:$E$12,MATCH(C11,'Тарифы'!$A$4:$A$12,0))))</ns0:f>
      </ns0:c>
      <ns0:c r="G11" s="14"/>
      <ns0:c r="H11" s="17" t="str">
        <ns0:f>IF(OR(B11="",C11="",E11=""),"",IF(AND(NOT(ISNUMBER(G11)),NOT(ISNUMBER(F11))),"Нужна цена",ROUND(E11*IF(ISNUMBER(G11),G11,F11),2)))</ns0:f>
      </ns0:c>
      <ns0:c r="I11" s="5"/>
      <ns0:c r="J11" s="5"/>
      <ns0:c r="K11" s="5"/>
      <ns0:c r="L11" s="16" t="str">
        <ns0:f>IF(COUNTA(A11:E11,G11,I11:K11)=0,"",IF(OR(A11="",B11="",C11="",NOT(ISNUMBER(D11)),NOT(ISNUMBER(E11)),E11&lt;=0,MOD(E11,1)&lt;&gt;0,I11="",J11="",H11="Нужна цена",AND(COUNTA(G11)&gt;0,OR(NOT(ISNUMBER(G11)),G11&lt;0,K11="")),AND(OR(C11="TGX",C11="TGC",C11="DZB"),E11&lt;&gt;1)),"Исправить данные",IF(INDEX('Тарифы'!$B$4:$B$12,MATCH(C11,'Тарифы'!$A$4:$A$12,0))&lt;&gt;'Контрольный лист'!$C$6,"Другой профиль",IF(COUNTIFS($A$5:$A$204,A11,$B$5:$B$204,B11,$C$5:$C$204,C11)&gt;1,"Повтор позиции",IF('Контрольный лист'!$C$5="","Исправить данные",IF(OR(D11&lt;'Контрольный лист'!$C$5,D11&gt;=EDATE('Контрольный лист'!$C$5,1)),"Вне месяца",""))))))</ns0:f>
      </ns0:c>
    </ns0:row>
    <ns0:row r="12" ht="25" customHeight="1">
      <ns0:c r="A12" s="21"/>
      <ns0:c r="B12" s="21"/>
      <ns0:c r="C12" s="21"/>
      <ns0:c r="D12" s="6"/>
      <ns0:c r="E12" s="25"/>
      <ns0:c r="F12" s="17" t="str">
        <ns0:f>IF(C12="","",IF(OR(C12="V1T",C12="V2T"),"По заданию",INDEX('Тарифы'!$E$4:$E$12,MATCH(C12,'Тарифы'!$A$4:$A$12,0))))</ns0:f>
      </ns0:c>
      <ns0:c r="G12" s="14"/>
      <ns0:c r="H12" s="17" t="str">
        <ns0:f>IF(OR(B12="",C12="",E12=""),"",IF(AND(NOT(ISNUMBER(G12)),NOT(ISNUMBER(F12))),"Нужна цена",ROUND(E12*IF(ISNUMBER(G12),G12,F12),2)))</ns0:f>
      </ns0:c>
      <ns0:c r="I12" s="5"/>
      <ns0:c r="J12" s="5"/>
      <ns0:c r="K12" s="5"/>
      <ns0:c r="L12" s="16" t="str">
        <ns0:f>IF(COUNTA(A12:E12,G12,I12:K12)=0,"",IF(OR(A12="",B12="",C12="",NOT(ISNUMBER(D12)),NOT(ISNUMBER(E12)),E12&lt;=0,MOD(E12,1)&lt;&gt;0,I12="",J12="",H12="Нужна цена",AND(COUNTA(G12)&gt;0,OR(NOT(ISNUMBER(G12)),G12&lt;0,K12="")),AND(OR(C12="TGX",C12="TGC",C12="DZB"),E12&lt;&gt;1)),"Исправить данные",IF(INDEX('Тарифы'!$B$4:$B$12,MATCH(C12,'Тарифы'!$A$4:$A$12,0))&lt;&gt;'Контрольный лист'!$C$6,"Другой профиль",IF(COUNTIFS($A$5:$A$204,A12,$B$5:$B$204,B12,$C$5:$C$204,C12)&gt;1,"Повтор позиции",IF('Контрольный лист'!$C$5="","Исправить данные",IF(OR(D12&lt;'Контрольный лист'!$C$5,D12&gt;=EDATE('Контрольный лист'!$C$5,1)),"Вне месяца",""))))))</ns0:f>
      </ns0:c>
    </ns0:row>
    <ns0:row r="13" ht="25" customHeight="1">
      <ns0:c r="A13" s="21"/>
      <ns0:c r="B13" s="21"/>
      <ns0:c r="C13" s="21"/>
      <ns0:c r="D13" s="6"/>
      <ns0:c r="E13" s="25"/>
      <ns0:c r="F13" s="17" t="str">
        <ns0:f>IF(C13="","",IF(OR(C13="V1T",C13="V2T"),"По заданию",INDEX('Тарифы'!$E$4:$E$12,MATCH(C13,'Тарифы'!$A$4:$A$12,0))))</ns0:f>
      </ns0:c>
      <ns0:c r="G13" s="14"/>
      <ns0:c r="H13" s="17" t="str">
        <ns0:f>IF(OR(B13="",C13="",E13=""),"",IF(AND(NOT(ISNUMBER(G13)),NOT(ISNUMBER(F13))),"Нужна цена",ROUND(E13*IF(ISNUMBER(G13),G13,F13),2)))</ns0:f>
      </ns0:c>
      <ns0:c r="I13" s="5"/>
      <ns0:c r="J13" s="5"/>
      <ns0:c r="K13" s="5"/>
      <ns0:c r="L13" s="16" t="str">
        <ns0:f>IF(COUNTA(A13:E13,G13,I13:K13)=0,"",IF(OR(A13="",B13="",C13="",NOT(ISNUMBER(D13)),NOT(ISNUMBER(E13)),E13&lt;=0,MOD(E13,1)&lt;&gt;0,I13="",J13="",H13="Нужна цена",AND(COUNTA(G13)&gt;0,OR(NOT(ISNUMBER(G13)),G13&lt;0,K13="")),AND(OR(C13="TGX",C13="TGC",C13="DZB"),E13&lt;&gt;1)),"Исправить данные",IF(INDEX('Тарифы'!$B$4:$B$12,MATCH(C13,'Тарифы'!$A$4:$A$12,0))&lt;&gt;'Контрольный лист'!$C$6,"Другой профиль",IF(COUNTIFS($A$5:$A$204,A13,$B$5:$B$204,B13,$C$5:$C$204,C13)&gt;1,"Повтор позиции",IF('Контрольный лист'!$C$5="","Исправить данные",IF(OR(D13&lt;'Контрольный лист'!$C$5,D13&gt;=EDATE('Контрольный лист'!$C$5,1)),"Вне месяца",""))))))</ns0:f>
      </ns0:c>
    </ns0:row>
    <ns0:row r="14" ht="25" customHeight="1">
      <ns0:c r="A14" s="21"/>
      <ns0:c r="B14" s="21"/>
      <ns0:c r="C14" s="21"/>
      <ns0:c r="D14" s="6"/>
      <ns0:c r="E14" s="25"/>
      <ns0:c r="F14" s="17" t="str">
        <ns0:f>IF(C14="","",IF(OR(C14="V1T",C14="V2T"),"По заданию",INDEX('Тарифы'!$E$4:$E$12,MATCH(C14,'Тарифы'!$A$4:$A$12,0))))</ns0:f>
      </ns0:c>
      <ns0:c r="G14" s="14"/>
      <ns0:c r="H14" s="17" t="str">
        <ns0:f>IF(OR(B14="",C14="",E14=""),"",IF(AND(NOT(ISNUMBER(G14)),NOT(ISNUMBER(F14))),"Нужна цена",ROUND(E14*IF(ISNUMBER(G14),G14,F14),2)))</ns0:f>
      </ns0:c>
      <ns0:c r="I14" s="5"/>
      <ns0:c r="J14" s="5"/>
      <ns0:c r="K14" s="5"/>
      <ns0:c r="L14" s="16" t="str">
        <ns0:f>IF(COUNTA(A14:E14,G14,I14:K14)=0,"",IF(OR(A14="",B14="",C14="",NOT(ISNUMBER(D14)),NOT(ISNUMBER(E14)),E14&lt;=0,MOD(E14,1)&lt;&gt;0,I14="",J14="",H14="Нужна цена",AND(COUNTA(G14)&gt;0,OR(NOT(ISNUMBER(G14)),G14&lt;0,K14="")),AND(OR(C14="TGX",C14="TGC",C14="DZB"),E14&lt;&gt;1)),"Исправить данные",IF(INDEX('Тарифы'!$B$4:$B$12,MATCH(C14,'Тарифы'!$A$4:$A$12,0))&lt;&gt;'Контрольный лист'!$C$6,"Другой профиль",IF(COUNTIFS($A$5:$A$204,A14,$B$5:$B$204,B14,$C$5:$C$204,C14)&gt;1,"Повтор позиции",IF('Контрольный лист'!$C$5="","Исправить данные",IF(OR(D14&lt;'Контрольный лист'!$C$5,D14&gt;=EDATE('Контрольный лист'!$C$5,1)),"Вне месяца",""))))))</ns0:f>
      </ns0:c>
    </ns0:row>
    <ns0:row r="15" ht="25" customHeight="1">
      <ns0:c r="A15" s="21"/>
      <ns0:c r="B15" s="21"/>
      <ns0:c r="C15" s="21"/>
      <ns0:c r="D15" s="6"/>
      <ns0:c r="E15" s="25"/>
      <ns0:c r="F15" s="17" t="str">
        <ns0:f>IF(C15="","",IF(OR(C15="V1T",C15="V2T"),"По заданию",INDEX('Тарифы'!$E$4:$E$12,MATCH(C15,'Тарифы'!$A$4:$A$12,0))))</ns0:f>
      </ns0:c>
      <ns0:c r="G15" s="14"/>
      <ns0:c r="H15" s="17" t="str">
        <ns0:f>IF(OR(B15="",C15="",E15=""),"",IF(AND(NOT(ISNUMBER(G15)),NOT(ISNUMBER(F15))),"Нужна цена",ROUND(E15*IF(ISNUMBER(G15),G15,F15),2)))</ns0:f>
      </ns0:c>
      <ns0:c r="I15" s="5"/>
      <ns0:c r="J15" s="5"/>
      <ns0:c r="K15" s="5"/>
      <ns0:c r="L15" s="16" t="str">
        <ns0:f>IF(COUNTA(A15:E15,G15,I15:K15)=0,"",IF(OR(A15="",B15="",C15="",NOT(ISNUMBER(D15)),NOT(ISNUMBER(E15)),E15&lt;=0,MOD(E15,1)&lt;&gt;0,I15="",J15="",H15="Нужна цена",AND(COUNTA(G15)&gt;0,OR(NOT(ISNUMBER(G15)),G15&lt;0,K15="")),AND(OR(C15="TGX",C15="TGC",C15="DZB"),E15&lt;&gt;1)),"Исправить данные",IF(INDEX('Тарифы'!$B$4:$B$12,MATCH(C15,'Тарифы'!$A$4:$A$12,0))&lt;&gt;'Контрольный лист'!$C$6,"Другой профиль",IF(COUNTIFS($A$5:$A$204,A15,$B$5:$B$204,B15,$C$5:$C$204,C15)&gt;1,"Повтор позиции",IF('Контрольный лист'!$C$5="","Исправить данные",IF(OR(D15&lt;'Контрольный лист'!$C$5,D15&gt;=EDATE('Контрольный лист'!$C$5,1)),"Вне месяца",""))))))</ns0:f>
      </ns0:c>
    </ns0:row>
    <ns0:row r="16" ht="25" customHeight="1">
      <ns0:c r="A16" s="21"/>
      <ns0:c r="B16" s="21"/>
      <ns0:c r="C16" s="21"/>
      <ns0:c r="D16" s="6"/>
      <ns0:c r="E16" s="25"/>
      <ns0:c r="F16" s="17" t="str">
        <ns0:f>IF(C16="","",IF(OR(C16="V1T",C16="V2T"),"По заданию",INDEX('Тарифы'!$E$4:$E$12,MATCH(C16,'Тарифы'!$A$4:$A$12,0))))</ns0:f>
      </ns0:c>
      <ns0:c r="G16" s="14"/>
      <ns0:c r="H16" s="17" t="str">
        <ns0:f>IF(OR(B16="",C16="",E16=""),"",IF(AND(NOT(ISNUMBER(G16)),NOT(ISNUMBER(F16))),"Нужна цена",ROUND(E16*IF(ISNUMBER(G16),G16,F16),2)))</ns0:f>
      </ns0:c>
      <ns0:c r="I16" s="5"/>
      <ns0:c r="J16" s="5"/>
      <ns0:c r="K16" s="5"/>
      <ns0:c r="L16" s="16" t="str">
        <ns0:f>IF(COUNTA(A16:E16,G16,I16:K16)=0,"",IF(OR(A16="",B16="",C16="",NOT(ISNUMBER(D16)),NOT(ISNUMBER(E16)),E16&lt;=0,MOD(E16,1)&lt;&gt;0,I16="",J16="",H16="Нужна цена",AND(COUNTA(G16)&gt;0,OR(NOT(ISNUMBER(G16)),G16&lt;0,K16="")),AND(OR(C16="TGX",C16="TGC",C16="DZB"),E16&lt;&gt;1)),"Исправить данные",IF(INDEX('Тарифы'!$B$4:$B$12,MATCH(C16,'Тарифы'!$A$4:$A$12,0))&lt;&gt;'Контрольный лист'!$C$6,"Другой профиль",IF(COUNTIFS($A$5:$A$204,A16,$B$5:$B$204,B16,$C$5:$C$204,C16)&gt;1,"Повтор позиции",IF('Контрольный лист'!$C$5="","Исправить данные",IF(OR(D16&lt;'Контрольный лист'!$C$5,D16&gt;=EDATE('Контрольный лист'!$C$5,1)),"Вне месяца",""))))))</ns0:f>
      </ns0:c>
    </ns0:row>
    <ns0:row r="17" ht="25" customHeight="1">
      <ns0:c r="A17" s="21"/>
      <ns0:c r="B17" s="21"/>
      <ns0:c r="C17" s="21"/>
      <ns0:c r="D17" s="6"/>
      <ns0:c r="E17" s="25"/>
      <ns0:c r="F17" s="17" t="str">
        <ns0:f>IF(C17="","",IF(OR(C17="V1T",C17="V2T"),"По заданию",INDEX('Тарифы'!$E$4:$E$12,MATCH(C17,'Тарифы'!$A$4:$A$12,0))))</ns0:f>
      </ns0:c>
      <ns0:c r="G17" s="14"/>
      <ns0:c r="H17" s="17" t="str">
        <ns0:f>IF(OR(B17="",C17="",E17=""),"",IF(AND(NOT(ISNUMBER(G17)),NOT(ISNUMBER(F17))),"Нужна цена",ROUND(E17*IF(ISNUMBER(G17),G17,F17),2)))</ns0:f>
      </ns0:c>
      <ns0:c r="I17" s="5"/>
      <ns0:c r="J17" s="5"/>
      <ns0:c r="K17" s="5"/>
      <ns0:c r="L17" s="16" t="str">
        <ns0:f>IF(COUNTA(A17:E17,G17,I17:K17)=0,"",IF(OR(A17="",B17="",C17="",NOT(ISNUMBER(D17)),NOT(ISNUMBER(E17)),E17&lt;=0,MOD(E17,1)&lt;&gt;0,I17="",J17="",H17="Нужна цена",AND(COUNTA(G17)&gt;0,OR(NOT(ISNUMBER(G17)),G17&lt;0,K17="")),AND(OR(C17="TGX",C17="TGC",C17="DZB"),E17&lt;&gt;1)),"Исправить данные",IF(INDEX('Тарифы'!$B$4:$B$12,MATCH(C17,'Тарифы'!$A$4:$A$12,0))&lt;&gt;'Контрольный лист'!$C$6,"Другой профиль",IF(COUNTIFS($A$5:$A$204,A17,$B$5:$B$204,B17,$C$5:$C$204,C17)&gt;1,"Повтор позиции",IF('Контрольный лист'!$C$5="","Исправить данные",IF(OR(D17&lt;'Контрольный лист'!$C$5,D17&gt;=EDATE('Контрольный лист'!$C$5,1)),"Вне месяца",""))))))</ns0:f>
      </ns0:c>
    </ns0:row>
    <ns0:row r="18" ht="25" customHeight="1">
      <ns0:c r="A18" s="21"/>
      <ns0:c r="B18" s="21"/>
      <ns0:c r="C18" s="21"/>
      <ns0:c r="D18" s="6"/>
      <ns0:c r="E18" s="25"/>
      <ns0:c r="F18" s="17" t="str">
        <ns0:f>IF(C18="","",IF(OR(C18="V1T",C18="V2T"),"По заданию",INDEX('Тарифы'!$E$4:$E$12,MATCH(C18,'Тарифы'!$A$4:$A$12,0))))</ns0:f>
      </ns0:c>
      <ns0:c r="G18" s="14"/>
      <ns0:c r="H18" s="17" t="str">
        <ns0:f>IF(OR(B18="",C18="",E18=""),"",IF(AND(NOT(ISNUMBER(G18)),NOT(ISNUMBER(F18))),"Нужна цена",ROUND(E18*IF(ISNUMBER(G18),G18,F18),2)))</ns0:f>
      </ns0:c>
      <ns0:c r="I18" s="5"/>
      <ns0:c r="J18" s="5"/>
      <ns0:c r="K18" s="5"/>
      <ns0:c r="L18" s="16" t="str">
        <ns0:f>IF(COUNTA(A18:E18,G18,I18:K18)=0,"",IF(OR(A18="",B18="",C18="",NOT(ISNUMBER(D18)),NOT(ISNUMBER(E18)),E18&lt;=0,MOD(E18,1)&lt;&gt;0,I18="",J18="",H18="Нужна цена",AND(COUNTA(G18)&gt;0,OR(NOT(ISNUMBER(G18)),G18&lt;0,K18="")),AND(OR(C18="TGX",C18="TGC",C18="DZB"),E18&lt;&gt;1)),"Исправить данные",IF(INDEX('Тарифы'!$B$4:$B$12,MATCH(C18,'Тарифы'!$A$4:$A$12,0))&lt;&gt;'Контрольный лист'!$C$6,"Другой профиль",IF(COUNTIFS($A$5:$A$204,A18,$B$5:$B$204,B18,$C$5:$C$204,C18)&gt;1,"Повтор позиции",IF('Контрольный лист'!$C$5="","Исправить данные",IF(OR(D18&lt;'Контрольный лист'!$C$5,D18&gt;=EDATE('Контрольный лист'!$C$5,1)),"Вне месяца",""))))))</ns0:f>
      </ns0:c>
    </ns0:row>
    <ns0:row r="19" ht="25" customHeight="1">
      <ns0:c r="A19" s="21"/>
      <ns0:c r="B19" s="21"/>
      <ns0:c r="C19" s="21"/>
      <ns0:c r="D19" s="6"/>
      <ns0:c r="E19" s="25"/>
      <ns0:c r="F19" s="17" t="str">
        <ns0:f>IF(C19="","",IF(OR(C19="V1T",C19="V2T"),"По заданию",INDEX('Тарифы'!$E$4:$E$12,MATCH(C19,'Тарифы'!$A$4:$A$12,0))))</ns0:f>
      </ns0:c>
      <ns0:c r="G19" s="14"/>
      <ns0:c r="H19" s="17" t="str">
        <ns0:f>IF(OR(B19="",C19="",E19=""),"",IF(AND(NOT(ISNUMBER(G19)),NOT(ISNUMBER(F19))),"Нужна цена",ROUND(E19*IF(ISNUMBER(G19),G19,F19),2)))</ns0:f>
      </ns0:c>
      <ns0:c r="I19" s="5"/>
      <ns0:c r="J19" s="5"/>
      <ns0:c r="K19" s="5"/>
      <ns0:c r="L19" s="16" t="str">
        <ns0:f>IF(COUNTA(A19:E19,G19,I19:K19)=0,"",IF(OR(A19="",B19="",C19="",NOT(ISNUMBER(D19)),NOT(ISNUMBER(E19)),E19&lt;=0,MOD(E19,1)&lt;&gt;0,I19="",J19="",H19="Нужна цена",AND(COUNTA(G19)&gt;0,OR(NOT(ISNUMBER(G19)),G19&lt;0,K19="")),AND(OR(C19="TGX",C19="TGC",C19="DZB"),E19&lt;&gt;1)),"Исправить данные",IF(INDEX('Тарифы'!$B$4:$B$12,MATCH(C19,'Тарифы'!$A$4:$A$12,0))&lt;&gt;'Контрольный лист'!$C$6,"Другой профиль",IF(COUNTIFS($A$5:$A$204,A19,$B$5:$B$204,B19,$C$5:$C$204,C19)&gt;1,"Повтор позиции",IF('Контрольный лист'!$C$5="","Исправить данные",IF(OR(D19&lt;'Контрольный лист'!$C$5,D19&gt;=EDATE('Контрольный лист'!$C$5,1)),"Вне месяца",""))))))</ns0:f>
      </ns0:c>
    </ns0:row>
    <ns0:row r="20" ht="25" customHeight="1">
      <ns0:c r="A20" s="21"/>
      <ns0:c r="B20" s="21"/>
      <ns0:c r="C20" s="21"/>
      <ns0:c r="D20" s="6"/>
      <ns0:c r="E20" s="25"/>
      <ns0:c r="F20" s="17" t="str">
        <ns0:f>IF(C20="","",IF(OR(C20="V1T",C20="V2T"),"По заданию",INDEX('Тарифы'!$E$4:$E$12,MATCH(C20,'Тарифы'!$A$4:$A$12,0))))</ns0:f>
      </ns0:c>
      <ns0:c r="G20" s="14"/>
      <ns0:c r="H20" s="17" t="str">
        <ns0:f>IF(OR(B20="",C20="",E20=""),"",IF(AND(NOT(ISNUMBER(G20)),NOT(ISNUMBER(F20))),"Нужна цена",ROUND(E20*IF(ISNUMBER(G20),G20,F20),2)))</ns0:f>
      </ns0:c>
      <ns0:c r="I20" s="5"/>
      <ns0:c r="J20" s="5"/>
      <ns0:c r="K20" s="5"/>
      <ns0:c r="L20" s="16" t="str">
        <ns0:f>IF(COUNTA(A20:E20,G20,I20:K20)=0,"",IF(OR(A20="",B20="",C20="",NOT(ISNUMBER(D20)),NOT(ISNUMBER(E20)),E20&lt;=0,MOD(E20,1)&lt;&gt;0,I20="",J20="",H20="Нужна цена",AND(COUNTA(G20)&gt;0,OR(NOT(ISNUMBER(G20)),G20&lt;0,K20="")),AND(OR(C20="TGX",C20="TGC",C20="DZB"),E20&lt;&gt;1)),"Исправить данные",IF(INDEX('Тарифы'!$B$4:$B$12,MATCH(C20,'Тарифы'!$A$4:$A$12,0))&lt;&gt;'Контрольный лист'!$C$6,"Другой профиль",IF(COUNTIFS($A$5:$A$204,A20,$B$5:$B$204,B20,$C$5:$C$204,C20)&gt;1,"Повтор позиции",IF('Контрольный лист'!$C$5="","Исправить данные",IF(OR(D20&lt;'Контрольный лист'!$C$5,D20&gt;=EDATE('Контрольный лист'!$C$5,1)),"Вне месяца",""))))))</ns0:f>
      </ns0:c>
    </ns0:row>
    <ns0:row r="21" ht="25" customHeight="1">
      <ns0:c r="A21" s="21"/>
      <ns0:c r="B21" s="21"/>
      <ns0:c r="C21" s="21"/>
      <ns0:c r="D21" s="6"/>
      <ns0:c r="E21" s="25"/>
      <ns0:c r="F21" s="17" t="str">
        <ns0:f>IF(C21="","",IF(OR(C21="V1T",C21="V2T"),"По заданию",INDEX('Тарифы'!$E$4:$E$12,MATCH(C21,'Тарифы'!$A$4:$A$12,0))))</ns0:f>
      </ns0:c>
      <ns0:c r="G21" s="14"/>
      <ns0:c r="H21" s="17" t="str">
        <ns0:f>IF(OR(B21="",C21="",E21=""),"",IF(AND(NOT(ISNUMBER(G21)),NOT(ISNUMBER(F21))),"Нужна цена",ROUND(E21*IF(ISNUMBER(G21),G21,F21),2)))</ns0:f>
      </ns0:c>
      <ns0:c r="I21" s="5"/>
      <ns0:c r="J21" s="5"/>
      <ns0:c r="K21" s="5"/>
      <ns0:c r="L21" s="16" t="str">
        <ns0:f>IF(COUNTA(A21:E21,G21,I21:K21)=0,"",IF(OR(A21="",B21="",C21="",NOT(ISNUMBER(D21)),NOT(ISNUMBER(E21)),E21&lt;=0,MOD(E21,1)&lt;&gt;0,I21="",J21="",H21="Нужна цена",AND(COUNTA(G21)&gt;0,OR(NOT(ISNUMBER(G21)),G21&lt;0,K21="")),AND(OR(C21="TGX",C21="TGC",C21="DZB"),E21&lt;&gt;1)),"Исправить данные",IF(INDEX('Тарифы'!$B$4:$B$12,MATCH(C21,'Тарифы'!$A$4:$A$12,0))&lt;&gt;'Контрольный лист'!$C$6,"Другой профиль",IF(COUNTIFS($A$5:$A$204,A21,$B$5:$B$204,B21,$C$5:$C$204,C21)&gt;1,"Повтор позиции",IF('Контрольный лист'!$C$5="","Исправить данные",IF(OR(D21&lt;'Контрольный лист'!$C$5,D21&gt;=EDATE('Контрольный лист'!$C$5,1)),"Вне месяца",""))))))</ns0:f>
      </ns0:c>
    </ns0:row>
    <ns0:row r="22" ht="25" customHeight="1">
      <ns0:c r="A22" s="21"/>
      <ns0:c r="B22" s="21"/>
      <ns0:c r="C22" s="21"/>
      <ns0:c r="D22" s="6"/>
      <ns0:c r="E22" s="25"/>
      <ns0:c r="F22" s="17" t="str">
        <ns0:f>IF(C22="","",IF(OR(C22="V1T",C22="V2T"),"По заданию",INDEX('Тарифы'!$E$4:$E$12,MATCH(C22,'Тарифы'!$A$4:$A$12,0))))</ns0:f>
      </ns0:c>
      <ns0:c r="G22" s="14"/>
      <ns0:c r="H22" s="17" t="str">
        <ns0:f>IF(OR(B22="",C22="",E22=""),"",IF(AND(NOT(ISNUMBER(G22)),NOT(ISNUMBER(F22))),"Нужна цена",ROUND(E22*IF(ISNUMBER(G22),G22,F22),2)))</ns0:f>
      </ns0:c>
      <ns0:c r="I22" s="5"/>
      <ns0:c r="J22" s="5"/>
      <ns0:c r="K22" s="5"/>
      <ns0:c r="L22" s="16" t="str">
        <ns0:f>IF(COUNTA(A22:E22,G22,I22:K22)=0,"",IF(OR(A22="",B22="",C22="",NOT(ISNUMBER(D22)),NOT(ISNUMBER(E22)),E22&lt;=0,MOD(E22,1)&lt;&gt;0,I22="",J22="",H22="Нужна цена",AND(COUNTA(G22)&gt;0,OR(NOT(ISNUMBER(G22)),G22&lt;0,K22="")),AND(OR(C22="TGX",C22="TGC",C22="DZB"),E22&lt;&gt;1)),"Исправить данные",IF(INDEX('Тарифы'!$B$4:$B$12,MATCH(C22,'Тарифы'!$A$4:$A$12,0))&lt;&gt;'Контрольный лист'!$C$6,"Другой профиль",IF(COUNTIFS($A$5:$A$204,A22,$B$5:$B$204,B22,$C$5:$C$204,C22)&gt;1,"Повтор позиции",IF('Контрольный лист'!$C$5="","Исправить данные",IF(OR(D22&lt;'Контрольный лист'!$C$5,D22&gt;=EDATE('Контрольный лист'!$C$5,1)),"Вне месяца",""))))))</ns0:f>
      </ns0:c>
    </ns0:row>
    <ns0:row r="23" ht="25" customHeight="1">
      <ns0:c r="A23" s="21"/>
      <ns0:c r="B23" s="21"/>
      <ns0:c r="C23" s="21"/>
      <ns0:c r="D23" s="6"/>
      <ns0:c r="E23" s="25"/>
      <ns0:c r="F23" s="17" t="str">
        <ns0:f>IF(C23="","",IF(OR(C23="V1T",C23="V2T"),"По заданию",INDEX('Тарифы'!$E$4:$E$12,MATCH(C23,'Тарифы'!$A$4:$A$12,0))))</ns0:f>
      </ns0:c>
      <ns0:c r="G23" s="14"/>
      <ns0:c r="H23" s="17" t="str">
        <ns0:f>IF(OR(B23="",C23="",E23=""),"",IF(AND(NOT(ISNUMBER(G23)),NOT(ISNUMBER(F23))),"Нужна цена",ROUND(E23*IF(ISNUMBER(G23),G23,F23),2)))</ns0:f>
      </ns0:c>
      <ns0:c r="I23" s="5"/>
      <ns0:c r="J23" s="5"/>
      <ns0:c r="K23" s="5"/>
      <ns0:c r="L23" s="16" t="str">
        <ns0:f>IF(COUNTA(A23:E23,G23,I23:K23)=0,"",IF(OR(A23="",B23="",C23="",NOT(ISNUMBER(D23)),NOT(ISNUMBER(E23)),E23&lt;=0,MOD(E23,1)&lt;&gt;0,I23="",J23="",H23="Нужна цена",AND(COUNTA(G23)&gt;0,OR(NOT(ISNUMBER(G23)),G23&lt;0,K23="")),AND(OR(C23="TGX",C23="TGC",C23="DZB"),E23&lt;&gt;1)),"Исправить данные",IF(INDEX('Тарифы'!$B$4:$B$12,MATCH(C23,'Тарифы'!$A$4:$A$12,0))&lt;&gt;'Контрольный лист'!$C$6,"Другой профиль",IF(COUNTIFS($A$5:$A$204,A23,$B$5:$B$204,B23,$C$5:$C$204,C23)&gt;1,"Повтор позиции",IF('Контрольный лист'!$C$5="","Исправить данные",IF(OR(D23&lt;'Контрольный лист'!$C$5,D23&gt;=EDATE('Контрольный лист'!$C$5,1)),"Вне месяца",""))))))</ns0:f>
      </ns0:c>
    </ns0:row>
    <ns0:row r="24" ht="25" customHeight="1">
      <ns0:c r="A24" s="21"/>
      <ns0:c r="B24" s="21"/>
      <ns0:c r="C24" s="21"/>
      <ns0:c r="D24" s="6"/>
      <ns0:c r="E24" s="25"/>
      <ns0:c r="F24" s="17" t="str">
        <ns0:f>IF(C24="","",IF(OR(C24="V1T",C24="V2T"),"По заданию",INDEX('Тарифы'!$E$4:$E$12,MATCH(C24,'Тарифы'!$A$4:$A$12,0))))</ns0:f>
      </ns0:c>
      <ns0:c r="G24" s="14"/>
      <ns0:c r="H24" s="17" t="str">
        <ns0:f>IF(OR(B24="",C24="",E24=""),"",IF(AND(NOT(ISNUMBER(G24)),NOT(ISNUMBER(F24))),"Нужна цена",ROUND(E24*IF(ISNUMBER(G24),G24,F24),2)))</ns0:f>
      </ns0:c>
      <ns0:c r="I24" s="5"/>
      <ns0:c r="J24" s="5"/>
      <ns0:c r="K24" s="5"/>
      <ns0:c r="L24" s="16" t="str">
        <ns0:f>IF(COUNTA(A24:E24,G24,I24:K24)=0,"",IF(OR(A24="",B24="",C24="",NOT(ISNUMBER(D24)),NOT(ISNUMBER(E24)),E24&lt;=0,MOD(E24,1)&lt;&gt;0,I24="",J24="",H24="Нужна цена",AND(COUNTA(G24)&gt;0,OR(NOT(ISNUMBER(G24)),G24&lt;0,K24="")),AND(OR(C24="TGX",C24="TGC",C24="DZB"),E24&lt;&gt;1)),"Исправить данные",IF(INDEX('Тарифы'!$B$4:$B$12,MATCH(C24,'Тарифы'!$A$4:$A$12,0))&lt;&gt;'Контрольный лист'!$C$6,"Другой профиль",IF(COUNTIFS($A$5:$A$204,A24,$B$5:$B$204,B24,$C$5:$C$204,C24)&gt;1,"Повтор позиции",IF('Контрольный лист'!$C$5="","Исправить данные",IF(OR(D24&lt;'Контрольный лист'!$C$5,D24&gt;=EDATE('Контрольный лист'!$C$5,1)),"Вне месяца",""))))))</ns0:f>
      </ns0:c>
    </ns0:row>
    <ns0:row r="25" ht="25" customHeight="1">
      <ns0:c r="A25" s="21"/>
      <ns0:c r="B25" s="21"/>
      <ns0:c r="C25" s="21"/>
      <ns0:c r="D25" s="6"/>
      <ns0:c r="E25" s="25"/>
      <ns0:c r="F25" s="17" t="str">
        <ns0:f>IF(C25="","",IF(OR(C25="V1T",C25="V2T"),"По заданию",INDEX('Тарифы'!$E$4:$E$12,MATCH(C25,'Тарифы'!$A$4:$A$12,0))))</ns0:f>
      </ns0:c>
      <ns0:c r="G25" s="14"/>
      <ns0:c r="H25" s="17" t="str">
        <ns0:f>IF(OR(B25="",C25="",E25=""),"",IF(AND(NOT(ISNUMBER(G25)),NOT(ISNUMBER(F25))),"Нужна цена",ROUND(E25*IF(ISNUMBER(G25),G25,F25),2)))</ns0:f>
      </ns0:c>
      <ns0:c r="I25" s="5"/>
      <ns0:c r="J25" s="5"/>
      <ns0:c r="K25" s="5"/>
      <ns0:c r="L25" s="16" t="str">
        <ns0:f>IF(COUNTA(A25:E25,G25,I25:K25)=0,"",IF(OR(A25="",B25="",C25="",NOT(ISNUMBER(D25)),NOT(ISNUMBER(E25)),E25&lt;=0,MOD(E25,1)&lt;&gt;0,I25="",J25="",H25="Нужна цена",AND(COUNTA(G25)&gt;0,OR(NOT(ISNUMBER(G25)),G25&lt;0,K25="")),AND(OR(C25="TGX",C25="TGC",C25="DZB"),E25&lt;&gt;1)),"Исправить данные",IF(INDEX('Тарифы'!$B$4:$B$12,MATCH(C25,'Тарифы'!$A$4:$A$12,0))&lt;&gt;'Контрольный лист'!$C$6,"Другой профиль",IF(COUNTIFS($A$5:$A$204,A25,$B$5:$B$204,B25,$C$5:$C$204,C25)&gt;1,"Повтор позиции",IF('Контрольный лист'!$C$5="","Исправить данные",IF(OR(D25&lt;'Контрольный лист'!$C$5,D25&gt;=EDATE('Контрольный лист'!$C$5,1)),"Вне месяца",""))))))</ns0:f>
      </ns0:c>
    </ns0:row>
    <ns0:row r="26" ht="25" customHeight="1">
      <ns0:c r="A26" s="21"/>
      <ns0:c r="B26" s="21"/>
      <ns0:c r="C26" s="21"/>
      <ns0:c r="D26" s="6"/>
      <ns0:c r="E26" s="25"/>
      <ns0:c r="F26" s="17" t="str">
        <ns0:f>IF(C26="","",IF(OR(C26="V1T",C26="V2T"),"По заданию",INDEX('Тарифы'!$E$4:$E$12,MATCH(C26,'Тарифы'!$A$4:$A$12,0))))</ns0:f>
      </ns0:c>
      <ns0:c r="G26" s="14"/>
      <ns0:c r="H26" s="17" t="str">
        <ns0:f>IF(OR(B26="",C26="",E26=""),"",IF(AND(NOT(ISNUMBER(G26)),NOT(ISNUMBER(F26))),"Нужна цена",ROUND(E26*IF(ISNUMBER(G26),G26,F26),2)))</ns0:f>
      </ns0:c>
      <ns0:c r="I26" s="5"/>
      <ns0:c r="J26" s="5"/>
      <ns0:c r="K26" s="5"/>
      <ns0:c r="L26" s="16" t="str">
        <ns0:f>IF(COUNTA(A26:E26,G26,I26:K26)=0,"",IF(OR(A26="",B26="",C26="",NOT(ISNUMBER(D26)),NOT(ISNUMBER(E26)),E26&lt;=0,MOD(E26,1)&lt;&gt;0,I26="",J26="",H26="Нужна цена",AND(COUNTA(G26)&gt;0,OR(NOT(ISNUMBER(G26)),G26&lt;0,K26="")),AND(OR(C26="TGX",C26="TGC",C26="DZB"),E26&lt;&gt;1)),"Исправить данные",IF(INDEX('Тарифы'!$B$4:$B$12,MATCH(C26,'Тарифы'!$A$4:$A$12,0))&lt;&gt;'Контрольный лист'!$C$6,"Другой профиль",IF(COUNTIFS($A$5:$A$204,A26,$B$5:$B$204,B26,$C$5:$C$204,C26)&gt;1,"Повтор позиции",IF('Контрольный лист'!$C$5="","Исправить данные",IF(OR(D26&lt;'Контрольный лист'!$C$5,D26&gt;=EDATE('Контрольный лист'!$C$5,1)),"Вне месяца",""))))))</ns0:f>
      </ns0:c>
    </ns0:row>
    <ns0:row r="27" ht="25" customHeight="1">
      <ns0:c r="A27" s="21"/>
      <ns0:c r="B27" s="21"/>
      <ns0:c r="C27" s="21"/>
      <ns0:c r="D27" s="6"/>
      <ns0:c r="E27" s="25"/>
      <ns0:c r="F27" s="17" t="str">
        <ns0:f>IF(C27="","",IF(OR(C27="V1T",C27="V2T"),"По заданию",INDEX('Тарифы'!$E$4:$E$12,MATCH(C27,'Тарифы'!$A$4:$A$12,0))))</ns0:f>
      </ns0:c>
      <ns0:c r="G27" s="14"/>
      <ns0:c r="H27" s="17" t="str">
        <ns0:f>IF(OR(B27="",C27="",E27=""),"",IF(AND(NOT(ISNUMBER(G27)),NOT(ISNUMBER(F27))),"Нужна цена",ROUND(E27*IF(ISNUMBER(G27),G27,F27),2)))</ns0:f>
      </ns0:c>
      <ns0:c r="I27" s="5"/>
      <ns0:c r="J27" s="5"/>
      <ns0:c r="K27" s="5"/>
      <ns0:c r="L27" s="16" t="str">
        <ns0:f>IF(COUNTA(A27:E27,G27,I27:K27)=0,"",IF(OR(A27="",B27="",C27="",NOT(ISNUMBER(D27)),NOT(ISNUMBER(E27)),E27&lt;=0,MOD(E27,1)&lt;&gt;0,I27="",J27="",H27="Нужна цена",AND(COUNTA(G27)&gt;0,OR(NOT(ISNUMBER(G27)),G27&lt;0,K27="")),AND(OR(C27="TGX",C27="TGC",C27="DZB"),E27&lt;&gt;1)),"Исправить данные",IF(INDEX('Тарифы'!$B$4:$B$12,MATCH(C27,'Тарифы'!$A$4:$A$12,0))&lt;&gt;'Контрольный лист'!$C$6,"Другой профиль",IF(COUNTIFS($A$5:$A$204,A27,$B$5:$B$204,B27,$C$5:$C$204,C27)&gt;1,"Повтор позиции",IF('Контрольный лист'!$C$5="","Исправить данные",IF(OR(D27&lt;'Контрольный лист'!$C$5,D27&gt;=EDATE('Контрольный лист'!$C$5,1)),"Вне месяца",""))))))</ns0:f>
      </ns0:c>
    </ns0:row>
    <ns0:row r="28" ht="25" customHeight="1">
      <ns0:c r="A28" s="21"/>
      <ns0:c r="B28" s="21"/>
      <ns0:c r="C28" s="21"/>
      <ns0:c r="D28" s="6"/>
      <ns0:c r="E28" s="25"/>
      <ns0:c r="F28" s="17" t="str">
        <ns0:f>IF(C28="","",IF(OR(C28="V1T",C28="V2T"),"По заданию",INDEX('Тарифы'!$E$4:$E$12,MATCH(C28,'Тарифы'!$A$4:$A$12,0))))</ns0:f>
      </ns0:c>
      <ns0:c r="G28" s="14"/>
      <ns0:c r="H28" s="17" t="str">
        <ns0:f>IF(OR(B28="",C28="",E28=""),"",IF(AND(NOT(ISNUMBER(G28)),NOT(ISNUMBER(F28))),"Нужна цена",ROUND(E28*IF(ISNUMBER(G28),G28,F28),2)))</ns0:f>
      </ns0:c>
      <ns0:c r="I28" s="5"/>
      <ns0:c r="J28" s="5"/>
      <ns0:c r="K28" s="5"/>
      <ns0:c r="L28" s="16" t="str">
        <ns0:f>IF(COUNTA(A28:E28,G28,I28:K28)=0,"",IF(OR(A28="",B28="",C28="",NOT(ISNUMBER(D28)),NOT(ISNUMBER(E28)),E28&lt;=0,MOD(E28,1)&lt;&gt;0,I28="",J28="",H28="Нужна цена",AND(COUNTA(G28)&gt;0,OR(NOT(ISNUMBER(G28)),G28&lt;0,K28="")),AND(OR(C28="TGX",C28="TGC",C28="DZB"),E28&lt;&gt;1)),"Исправить данные",IF(INDEX('Тарифы'!$B$4:$B$12,MATCH(C28,'Тарифы'!$A$4:$A$12,0))&lt;&gt;'Контрольный лист'!$C$6,"Другой профиль",IF(COUNTIFS($A$5:$A$204,A28,$B$5:$B$204,B28,$C$5:$C$204,C28)&gt;1,"Повтор позиции",IF('Контрольный лист'!$C$5="","Исправить данные",IF(OR(D28&lt;'Контрольный лист'!$C$5,D28&gt;=EDATE('Контрольный лист'!$C$5,1)),"Вне месяца",""))))))</ns0:f>
      </ns0:c>
    </ns0:row>
    <ns0:row r="29" ht="25" customHeight="1">
      <ns0:c r="A29" s="21"/>
      <ns0:c r="B29" s="21"/>
      <ns0:c r="C29" s="21"/>
      <ns0:c r="D29" s="6"/>
      <ns0:c r="E29" s="25"/>
      <ns0:c r="F29" s="17" t="str">
        <ns0:f>IF(C29="","",IF(OR(C29="V1T",C29="V2T"),"По заданию",INDEX('Тарифы'!$E$4:$E$12,MATCH(C29,'Тарифы'!$A$4:$A$12,0))))</ns0:f>
      </ns0:c>
      <ns0:c r="G29" s="14"/>
      <ns0:c r="H29" s="17" t="str">
        <ns0:f>IF(OR(B29="",C29="",E29=""),"",IF(AND(NOT(ISNUMBER(G29)),NOT(ISNUMBER(F29))),"Нужна цена",ROUND(E29*IF(ISNUMBER(G29),G29,F29),2)))</ns0:f>
      </ns0:c>
      <ns0:c r="I29" s="5"/>
      <ns0:c r="J29" s="5"/>
      <ns0:c r="K29" s="5"/>
      <ns0:c r="L29" s="16" t="str">
        <ns0:f>IF(COUNTA(A29:E29,G29,I29:K29)=0,"",IF(OR(A29="",B29="",C29="",NOT(ISNUMBER(D29)),NOT(ISNUMBER(E29)),E29&lt;=0,MOD(E29,1)&lt;&gt;0,I29="",J29="",H29="Нужна цена",AND(COUNTA(G29)&gt;0,OR(NOT(ISNUMBER(G29)),G29&lt;0,K29="")),AND(OR(C29="TGX",C29="TGC",C29="DZB"),E29&lt;&gt;1)),"Исправить данные",IF(INDEX('Тарифы'!$B$4:$B$12,MATCH(C29,'Тарифы'!$A$4:$A$12,0))&lt;&gt;'Контрольный лист'!$C$6,"Другой профиль",IF(COUNTIFS($A$5:$A$204,A29,$B$5:$B$204,B29,$C$5:$C$204,C29)&gt;1,"Повтор позиции",IF('Контрольный лист'!$C$5="","Исправить данные",IF(OR(D29&lt;'Контрольный лист'!$C$5,D29&gt;=EDATE('Контрольный лист'!$C$5,1)),"Вне месяца",""))))))</ns0:f>
      </ns0:c>
    </ns0:row>
    <ns0:row r="30" ht="25" customHeight="1">
      <ns0:c r="A30" s="21"/>
      <ns0:c r="B30" s="21"/>
      <ns0:c r="C30" s="21"/>
      <ns0:c r="D30" s="6"/>
      <ns0:c r="E30" s="25"/>
      <ns0:c r="F30" s="17" t="str">
        <ns0:f>IF(C30="","",IF(OR(C30="V1T",C30="V2T"),"По заданию",INDEX('Тарифы'!$E$4:$E$12,MATCH(C30,'Тарифы'!$A$4:$A$12,0))))</ns0:f>
      </ns0:c>
      <ns0:c r="G30" s="14"/>
      <ns0:c r="H30" s="17" t="str">
        <ns0:f>IF(OR(B30="",C30="",E30=""),"",IF(AND(NOT(ISNUMBER(G30)),NOT(ISNUMBER(F30))),"Нужна цена",ROUND(E30*IF(ISNUMBER(G30),G30,F30),2)))</ns0:f>
      </ns0:c>
      <ns0:c r="I30" s="5"/>
      <ns0:c r="J30" s="5"/>
      <ns0:c r="K30" s="5"/>
      <ns0:c r="L30" s="16" t="str">
        <ns0:f>IF(COUNTA(A30:E30,G30,I30:K30)=0,"",IF(OR(A30="",B30="",C30="",NOT(ISNUMBER(D30)),NOT(ISNUMBER(E30)),E30&lt;=0,MOD(E30,1)&lt;&gt;0,I30="",J30="",H30="Нужна цена",AND(COUNTA(G30)&gt;0,OR(NOT(ISNUMBER(G30)),G30&lt;0,K30="")),AND(OR(C30="TGX",C30="TGC",C30="DZB"),E30&lt;&gt;1)),"Исправить данные",IF(INDEX('Тарифы'!$B$4:$B$12,MATCH(C30,'Тарифы'!$A$4:$A$12,0))&lt;&gt;'Контрольный лист'!$C$6,"Другой профиль",IF(COUNTIFS($A$5:$A$204,A30,$B$5:$B$204,B30,$C$5:$C$204,C30)&gt;1,"Повтор позиции",IF('Контрольный лист'!$C$5="","Исправить данные",IF(OR(D30&lt;'Контрольный лист'!$C$5,D30&gt;=EDATE('Контрольный лист'!$C$5,1)),"Вне месяца",""))))))</ns0:f>
      </ns0:c>
    </ns0:row>
    <ns0:row r="31" ht="25" customHeight="1">
      <ns0:c r="A31" s="21"/>
      <ns0:c r="B31" s="21"/>
      <ns0:c r="C31" s="21"/>
      <ns0:c r="D31" s="6"/>
      <ns0:c r="E31" s="25"/>
      <ns0:c r="F31" s="17" t="str">
        <ns0:f>IF(C31="","",IF(OR(C31="V1T",C31="V2T"),"По заданию",INDEX('Тарифы'!$E$4:$E$12,MATCH(C31,'Тарифы'!$A$4:$A$12,0))))</ns0:f>
      </ns0:c>
      <ns0:c r="G31" s="14"/>
      <ns0:c r="H31" s="17" t="str">
        <ns0:f>IF(OR(B31="",C31="",E31=""),"",IF(AND(NOT(ISNUMBER(G31)),NOT(ISNUMBER(F31))),"Нужна цена",ROUND(E31*IF(ISNUMBER(G31),G31,F31),2)))</ns0:f>
      </ns0:c>
      <ns0:c r="I31" s="5"/>
      <ns0:c r="J31" s="5"/>
      <ns0:c r="K31" s="5"/>
      <ns0:c r="L31" s="16" t="str">
        <ns0:f>IF(COUNTA(A31:E31,G31,I31:K31)=0,"",IF(OR(A31="",B31="",C31="",NOT(ISNUMBER(D31)),NOT(ISNUMBER(E31)),E31&lt;=0,MOD(E31,1)&lt;&gt;0,I31="",J31="",H31="Нужна цена",AND(COUNTA(G31)&gt;0,OR(NOT(ISNUMBER(G31)),G31&lt;0,K31="")),AND(OR(C31="TGX",C31="TGC",C31="DZB"),E31&lt;&gt;1)),"Исправить данные",IF(INDEX('Тарифы'!$B$4:$B$12,MATCH(C31,'Тарифы'!$A$4:$A$12,0))&lt;&gt;'Контрольный лист'!$C$6,"Другой профиль",IF(COUNTIFS($A$5:$A$204,A31,$B$5:$B$204,B31,$C$5:$C$204,C31)&gt;1,"Повтор позиции",IF('Контрольный лист'!$C$5="","Исправить данные",IF(OR(D31&lt;'Контрольный лист'!$C$5,D31&gt;=EDATE('Контрольный лист'!$C$5,1)),"Вне месяца",""))))))</ns0:f>
      </ns0:c>
    </ns0:row>
    <ns0:row r="32" ht="25" customHeight="1">
      <ns0:c r="A32" s="21"/>
      <ns0:c r="B32" s="21"/>
      <ns0:c r="C32" s="21"/>
      <ns0:c r="D32" s="6"/>
      <ns0:c r="E32" s="25"/>
      <ns0:c r="F32" s="17" t="str">
        <ns0:f>IF(C32="","",IF(OR(C32="V1T",C32="V2T"),"По заданию",INDEX('Тарифы'!$E$4:$E$12,MATCH(C32,'Тарифы'!$A$4:$A$12,0))))</ns0:f>
      </ns0:c>
      <ns0:c r="G32" s="14"/>
      <ns0:c r="H32" s="17" t="str">
        <ns0:f>IF(OR(B32="",C32="",E32=""),"",IF(AND(NOT(ISNUMBER(G32)),NOT(ISNUMBER(F32))),"Нужна цена",ROUND(E32*IF(ISNUMBER(G32),G32,F32),2)))</ns0:f>
      </ns0:c>
      <ns0:c r="I32" s="5"/>
      <ns0:c r="J32" s="5"/>
      <ns0:c r="K32" s="5"/>
      <ns0:c r="L32" s="16" t="str">
        <ns0:f>IF(COUNTA(A32:E32,G32,I32:K32)=0,"",IF(OR(A32="",B32="",C32="",NOT(ISNUMBER(D32)),NOT(ISNUMBER(E32)),E32&lt;=0,MOD(E32,1)&lt;&gt;0,I32="",J32="",H32="Нужна цена",AND(COUNTA(G32)&gt;0,OR(NOT(ISNUMBER(G32)),G32&lt;0,K32="")),AND(OR(C32="TGX",C32="TGC",C32="DZB"),E32&lt;&gt;1)),"Исправить данные",IF(INDEX('Тарифы'!$B$4:$B$12,MATCH(C32,'Тарифы'!$A$4:$A$12,0))&lt;&gt;'Контрольный лист'!$C$6,"Другой профиль",IF(COUNTIFS($A$5:$A$204,A32,$B$5:$B$204,B32,$C$5:$C$204,C32)&gt;1,"Повтор позиции",IF('Контрольный лист'!$C$5="","Исправить данные",IF(OR(D32&lt;'Контрольный лист'!$C$5,D32&gt;=EDATE('Контрольный лист'!$C$5,1)),"Вне месяца",""))))))</ns0:f>
      </ns0:c>
    </ns0:row>
    <ns0:row r="33" ht="25" customHeight="1">
      <ns0:c r="A33" s="21"/>
      <ns0:c r="B33" s="21"/>
      <ns0:c r="C33" s="21"/>
      <ns0:c r="D33" s="6"/>
      <ns0:c r="E33" s="25"/>
      <ns0:c r="F33" s="17" t="str">
        <ns0:f>IF(C33="","",IF(OR(C33="V1T",C33="V2T"),"По заданию",INDEX('Тарифы'!$E$4:$E$12,MATCH(C33,'Тарифы'!$A$4:$A$12,0))))</ns0:f>
      </ns0:c>
      <ns0:c r="G33" s="14"/>
      <ns0:c r="H33" s="17" t="str">
        <ns0:f>IF(OR(B33="",C33="",E33=""),"",IF(AND(NOT(ISNUMBER(G33)),NOT(ISNUMBER(F33))),"Нужна цена",ROUND(E33*IF(ISNUMBER(G33),G33,F33),2)))</ns0:f>
      </ns0:c>
      <ns0:c r="I33" s="5"/>
      <ns0:c r="J33" s="5"/>
      <ns0:c r="K33" s="5"/>
      <ns0:c r="L33" s="16" t="str">
        <ns0:f>IF(COUNTA(A33:E33,G33,I33:K33)=0,"",IF(OR(A33="",B33="",C33="",NOT(ISNUMBER(D33)),NOT(ISNUMBER(E33)),E33&lt;=0,MOD(E33,1)&lt;&gt;0,I33="",J33="",H33="Нужна цена",AND(COUNTA(G33)&gt;0,OR(NOT(ISNUMBER(G33)),G33&lt;0,K33="")),AND(OR(C33="TGX",C33="TGC",C33="DZB"),E33&lt;&gt;1)),"Исправить данные",IF(INDEX('Тарифы'!$B$4:$B$12,MATCH(C33,'Тарифы'!$A$4:$A$12,0))&lt;&gt;'Контрольный лист'!$C$6,"Другой профиль",IF(COUNTIFS($A$5:$A$204,A33,$B$5:$B$204,B33,$C$5:$C$204,C33)&gt;1,"Повтор позиции",IF('Контрольный лист'!$C$5="","Исправить данные",IF(OR(D33&lt;'Контрольный лист'!$C$5,D33&gt;=EDATE('Контрольный лист'!$C$5,1)),"Вне месяца",""))))))</ns0:f>
      </ns0:c>
    </ns0:row>
    <ns0:row r="34" ht="25" customHeight="1">
      <ns0:c r="A34" s="21"/>
      <ns0:c r="B34" s="21"/>
      <ns0:c r="C34" s="21"/>
      <ns0:c r="D34" s="6"/>
      <ns0:c r="E34" s="25"/>
      <ns0:c r="F34" s="17" t="str">
        <ns0:f>IF(C34="","",IF(OR(C34="V1T",C34="V2T"),"По заданию",INDEX('Тарифы'!$E$4:$E$12,MATCH(C34,'Тарифы'!$A$4:$A$12,0))))</ns0:f>
      </ns0:c>
      <ns0:c r="G34" s="14"/>
      <ns0:c r="H34" s="17" t="str">
        <ns0:f>IF(OR(B34="",C34="",E34=""),"",IF(AND(NOT(ISNUMBER(G34)),NOT(ISNUMBER(F34))),"Нужна цена",ROUND(E34*IF(ISNUMBER(G34),G34,F34),2)))</ns0:f>
      </ns0:c>
      <ns0:c r="I34" s="5"/>
      <ns0:c r="J34" s="5"/>
      <ns0:c r="K34" s="5"/>
      <ns0:c r="L34" s="16" t="str">
        <ns0:f>IF(COUNTA(A34:E34,G34,I34:K34)=0,"",IF(OR(A34="",B34="",C34="",NOT(ISNUMBER(D34)),NOT(ISNUMBER(E34)),E34&lt;=0,MOD(E34,1)&lt;&gt;0,I34="",J34="",H34="Нужна цена",AND(COUNTA(G34)&gt;0,OR(NOT(ISNUMBER(G34)),G34&lt;0,K34="")),AND(OR(C34="TGX",C34="TGC",C34="DZB"),E34&lt;&gt;1)),"Исправить данные",IF(INDEX('Тарифы'!$B$4:$B$12,MATCH(C34,'Тарифы'!$A$4:$A$12,0))&lt;&gt;'Контрольный лист'!$C$6,"Другой профиль",IF(COUNTIFS($A$5:$A$204,A34,$B$5:$B$204,B34,$C$5:$C$204,C34)&gt;1,"Повтор позиции",IF('Контрольный лист'!$C$5="","Исправить данные",IF(OR(D34&lt;'Контрольный лист'!$C$5,D34&gt;=EDATE('Контрольный лист'!$C$5,1)),"Вне месяца",""))))))</ns0:f>
      </ns0:c>
    </ns0:row>
    <ns0:row r="35" ht="25" customHeight="1">
      <ns0:c r="A35" s="21"/>
      <ns0:c r="B35" s="21"/>
      <ns0:c r="C35" s="21"/>
      <ns0:c r="D35" s="6"/>
      <ns0:c r="E35" s="25"/>
      <ns0:c r="F35" s="17" t="str">
        <ns0:f>IF(C35="","",IF(OR(C35="V1T",C35="V2T"),"По заданию",INDEX('Тарифы'!$E$4:$E$12,MATCH(C35,'Тарифы'!$A$4:$A$12,0))))</ns0:f>
      </ns0:c>
      <ns0:c r="G35" s="14"/>
      <ns0:c r="H35" s="17" t="str">
        <ns0:f>IF(OR(B35="",C35="",E35=""),"",IF(AND(NOT(ISNUMBER(G35)),NOT(ISNUMBER(F35))),"Нужна цена",ROUND(E35*IF(ISNUMBER(G35),G35,F35),2)))</ns0:f>
      </ns0:c>
      <ns0:c r="I35" s="5"/>
      <ns0:c r="J35" s="5"/>
      <ns0:c r="K35" s="5"/>
      <ns0:c r="L35" s="16" t="str">
        <ns0:f>IF(COUNTA(A35:E35,G35,I35:K35)=0,"",IF(OR(A35="",B35="",C35="",NOT(ISNUMBER(D35)),NOT(ISNUMBER(E35)),E35&lt;=0,MOD(E35,1)&lt;&gt;0,I35="",J35="",H35="Нужна цена",AND(COUNTA(G35)&gt;0,OR(NOT(ISNUMBER(G35)),G35&lt;0,K35="")),AND(OR(C35="TGX",C35="TGC",C35="DZB"),E35&lt;&gt;1)),"Исправить данные",IF(INDEX('Тарифы'!$B$4:$B$12,MATCH(C35,'Тарифы'!$A$4:$A$12,0))&lt;&gt;'Контрольный лист'!$C$6,"Другой профиль",IF(COUNTIFS($A$5:$A$204,A35,$B$5:$B$204,B35,$C$5:$C$204,C35)&gt;1,"Повтор позиции",IF('Контрольный лист'!$C$5="","Исправить данные",IF(OR(D35&lt;'Контрольный лист'!$C$5,D35&gt;=EDATE('Контрольный лист'!$C$5,1)),"Вне месяца",""))))))</ns0:f>
      </ns0:c>
    </ns0:row>
    <ns0:row r="36" ht="25" customHeight="1">
      <ns0:c r="A36" s="21"/>
      <ns0:c r="B36" s="21"/>
      <ns0:c r="C36" s="21"/>
      <ns0:c r="D36" s="6"/>
      <ns0:c r="E36" s="25"/>
      <ns0:c r="F36" s="17" t="str">
        <ns0:f>IF(C36="","",IF(OR(C36="V1T",C36="V2T"),"По заданию",INDEX('Тарифы'!$E$4:$E$12,MATCH(C36,'Тарифы'!$A$4:$A$12,0))))</ns0:f>
      </ns0:c>
      <ns0:c r="G36" s="14"/>
      <ns0:c r="H36" s="17" t="str">
        <ns0:f>IF(OR(B36="",C36="",E36=""),"",IF(AND(NOT(ISNUMBER(G36)),NOT(ISNUMBER(F36))),"Нужна цена",ROUND(E36*IF(ISNUMBER(G36),G36,F36),2)))</ns0:f>
      </ns0:c>
      <ns0:c r="I36" s="5"/>
      <ns0:c r="J36" s="5"/>
      <ns0:c r="K36" s="5"/>
      <ns0:c r="L36" s="16" t="str">
        <ns0:f>IF(COUNTA(A36:E36,G36,I36:K36)=0,"",IF(OR(A36="",B36="",C36="",NOT(ISNUMBER(D36)),NOT(ISNUMBER(E36)),E36&lt;=0,MOD(E36,1)&lt;&gt;0,I36="",J36="",H36="Нужна цена",AND(COUNTA(G36)&gt;0,OR(NOT(ISNUMBER(G36)),G36&lt;0,K36="")),AND(OR(C36="TGX",C36="TGC",C36="DZB"),E36&lt;&gt;1)),"Исправить данные",IF(INDEX('Тарифы'!$B$4:$B$12,MATCH(C36,'Тарифы'!$A$4:$A$12,0))&lt;&gt;'Контрольный лист'!$C$6,"Другой профиль",IF(COUNTIFS($A$5:$A$204,A36,$B$5:$B$204,B36,$C$5:$C$204,C36)&gt;1,"Повтор позиции",IF('Контрольный лист'!$C$5="","Исправить данные",IF(OR(D36&lt;'Контрольный лист'!$C$5,D36&gt;=EDATE('Контрольный лист'!$C$5,1)),"Вне месяца",""))))))</ns0:f>
      </ns0:c>
    </ns0:row>
    <ns0:row r="37" ht="25" customHeight="1">
      <ns0:c r="A37" s="21"/>
      <ns0:c r="B37" s="21"/>
      <ns0:c r="C37" s="21"/>
      <ns0:c r="D37" s="6"/>
      <ns0:c r="E37" s="25"/>
      <ns0:c r="F37" s="17" t="str">
        <ns0:f>IF(C37="","",IF(OR(C37="V1T",C37="V2T"),"По заданию",INDEX('Тарифы'!$E$4:$E$12,MATCH(C37,'Тарифы'!$A$4:$A$12,0))))</ns0:f>
      </ns0:c>
      <ns0:c r="G37" s="14"/>
      <ns0:c r="H37" s="17" t="str">
        <ns0:f>IF(OR(B37="",C37="",E37=""),"",IF(AND(NOT(ISNUMBER(G37)),NOT(ISNUMBER(F37))),"Нужна цена",ROUND(E37*IF(ISNUMBER(G37),G37,F37),2)))</ns0:f>
      </ns0:c>
      <ns0:c r="I37" s="5"/>
      <ns0:c r="J37" s="5"/>
      <ns0:c r="K37" s="5"/>
      <ns0:c r="L37" s="16" t="str">
        <ns0:f>IF(COUNTA(A37:E37,G37,I37:K37)=0,"",IF(OR(A37="",B37="",C37="",NOT(ISNUMBER(D37)),NOT(ISNUMBER(E37)),E37&lt;=0,MOD(E37,1)&lt;&gt;0,I37="",J37="",H37="Нужна цена",AND(COUNTA(G37)&gt;0,OR(NOT(ISNUMBER(G37)),G37&lt;0,K37="")),AND(OR(C37="TGX",C37="TGC",C37="DZB"),E37&lt;&gt;1)),"Исправить данные",IF(INDEX('Тарифы'!$B$4:$B$12,MATCH(C37,'Тарифы'!$A$4:$A$12,0))&lt;&gt;'Контрольный лист'!$C$6,"Другой профиль",IF(COUNTIFS($A$5:$A$204,A37,$B$5:$B$204,B37,$C$5:$C$204,C37)&gt;1,"Повтор позиции",IF('Контрольный лист'!$C$5="","Исправить данные",IF(OR(D37&lt;'Контрольный лист'!$C$5,D37&gt;=EDATE('Контрольный лист'!$C$5,1)),"Вне месяца",""))))))</ns0:f>
      </ns0:c>
    </ns0:row>
    <ns0:row r="38" ht="25" customHeight="1">
      <ns0:c r="A38" s="21"/>
      <ns0:c r="B38" s="21"/>
      <ns0:c r="C38" s="21"/>
      <ns0:c r="D38" s="6"/>
      <ns0:c r="E38" s="25"/>
      <ns0:c r="F38" s="17" t="str">
        <ns0:f>IF(C38="","",IF(OR(C38="V1T",C38="V2T"),"По заданию",INDEX('Тарифы'!$E$4:$E$12,MATCH(C38,'Тарифы'!$A$4:$A$12,0))))</ns0:f>
      </ns0:c>
      <ns0:c r="G38" s="14"/>
      <ns0:c r="H38" s="17" t="str">
        <ns0:f>IF(OR(B38="",C38="",E38=""),"",IF(AND(NOT(ISNUMBER(G38)),NOT(ISNUMBER(F38))),"Нужна цена",ROUND(E38*IF(ISNUMBER(G38),G38,F38),2)))</ns0:f>
      </ns0:c>
      <ns0:c r="I38" s="5"/>
      <ns0:c r="J38" s="5"/>
      <ns0:c r="K38" s="5"/>
      <ns0:c r="L38" s="16" t="str">
        <ns0:f>IF(COUNTA(A38:E38,G38,I38:K38)=0,"",IF(OR(A38="",B38="",C38="",NOT(ISNUMBER(D38)),NOT(ISNUMBER(E38)),E38&lt;=0,MOD(E38,1)&lt;&gt;0,I38="",J38="",H38="Нужна цена",AND(COUNTA(G38)&gt;0,OR(NOT(ISNUMBER(G38)),G38&lt;0,K38="")),AND(OR(C38="TGX",C38="TGC",C38="DZB"),E38&lt;&gt;1)),"Исправить данные",IF(INDEX('Тарифы'!$B$4:$B$12,MATCH(C38,'Тарифы'!$A$4:$A$12,0))&lt;&gt;'Контрольный лист'!$C$6,"Другой профиль",IF(COUNTIFS($A$5:$A$204,A38,$B$5:$B$204,B38,$C$5:$C$204,C38)&gt;1,"Повтор позиции",IF('Контрольный лист'!$C$5="","Исправить данные",IF(OR(D38&lt;'Контрольный лист'!$C$5,D38&gt;=EDATE('Контрольный лист'!$C$5,1)),"Вне месяца",""))))))</ns0:f>
      </ns0:c>
    </ns0:row>
    <ns0:row r="39" ht="25" customHeight="1">
      <ns0:c r="A39" s="21"/>
      <ns0:c r="B39" s="21"/>
      <ns0:c r="C39" s="21"/>
      <ns0:c r="D39" s="6"/>
      <ns0:c r="E39" s="25"/>
      <ns0:c r="F39" s="17" t="str">
        <ns0:f>IF(C39="","",IF(OR(C39="V1T",C39="V2T"),"По заданию",INDEX('Тарифы'!$E$4:$E$12,MATCH(C39,'Тарифы'!$A$4:$A$12,0))))</ns0:f>
      </ns0:c>
      <ns0:c r="G39" s="14"/>
      <ns0:c r="H39" s="17" t="str">
        <ns0:f>IF(OR(B39="",C39="",E39=""),"",IF(AND(NOT(ISNUMBER(G39)),NOT(ISNUMBER(F39))),"Нужна цена",ROUND(E39*IF(ISNUMBER(G39),G39,F39),2)))</ns0:f>
      </ns0:c>
      <ns0:c r="I39" s="5"/>
      <ns0:c r="J39" s="5"/>
      <ns0:c r="K39" s="5"/>
      <ns0:c r="L39" s="16" t="str">
        <ns0:f>IF(COUNTA(A39:E39,G39,I39:K39)=0,"",IF(OR(A39="",B39="",C39="",NOT(ISNUMBER(D39)),NOT(ISNUMBER(E39)),E39&lt;=0,MOD(E39,1)&lt;&gt;0,I39="",J39="",H39="Нужна цена",AND(COUNTA(G39)&gt;0,OR(NOT(ISNUMBER(G39)),G39&lt;0,K39="")),AND(OR(C39="TGX",C39="TGC",C39="DZB"),E39&lt;&gt;1)),"Исправить данные",IF(INDEX('Тарифы'!$B$4:$B$12,MATCH(C39,'Тарифы'!$A$4:$A$12,0))&lt;&gt;'Контрольный лист'!$C$6,"Другой профиль",IF(COUNTIFS($A$5:$A$204,A39,$B$5:$B$204,B39,$C$5:$C$204,C39)&gt;1,"Повтор позиции",IF('Контрольный лист'!$C$5="","Исправить данные",IF(OR(D39&lt;'Контрольный лист'!$C$5,D39&gt;=EDATE('Контрольный лист'!$C$5,1)),"Вне месяца",""))))))</ns0:f>
      </ns0:c>
    </ns0:row>
    <ns0:row r="40" ht="25" customHeight="1">
      <ns0:c r="A40" s="21"/>
      <ns0:c r="B40" s="21"/>
      <ns0:c r="C40" s="21"/>
      <ns0:c r="D40" s="6"/>
      <ns0:c r="E40" s="25"/>
      <ns0:c r="F40" s="17" t="str">
        <ns0:f>IF(C40="","",IF(OR(C40="V1T",C40="V2T"),"По заданию",INDEX('Тарифы'!$E$4:$E$12,MATCH(C40,'Тарифы'!$A$4:$A$12,0))))</ns0:f>
      </ns0:c>
      <ns0:c r="G40" s="14"/>
      <ns0:c r="H40" s="17" t="str">
        <ns0:f>IF(OR(B40="",C40="",E40=""),"",IF(AND(NOT(ISNUMBER(G40)),NOT(ISNUMBER(F40))),"Нужна цена",ROUND(E40*IF(ISNUMBER(G40),G40,F40),2)))</ns0:f>
      </ns0:c>
      <ns0:c r="I40" s="5"/>
      <ns0:c r="J40" s="5"/>
      <ns0:c r="K40" s="5"/>
      <ns0:c r="L40" s="16" t="str">
        <ns0:f>IF(COUNTA(A40:E40,G40,I40:K40)=0,"",IF(OR(A40="",B40="",C40="",NOT(ISNUMBER(D40)),NOT(ISNUMBER(E40)),E40&lt;=0,MOD(E40,1)&lt;&gt;0,I40="",J40="",H40="Нужна цена",AND(COUNTA(G40)&gt;0,OR(NOT(ISNUMBER(G40)),G40&lt;0,K40="")),AND(OR(C40="TGX",C40="TGC",C40="DZB"),E40&lt;&gt;1)),"Исправить данные",IF(INDEX('Тарифы'!$B$4:$B$12,MATCH(C40,'Тарифы'!$A$4:$A$12,0))&lt;&gt;'Контрольный лист'!$C$6,"Другой профиль",IF(COUNTIFS($A$5:$A$204,A40,$B$5:$B$204,B40,$C$5:$C$204,C40)&gt;1,"Повтор позиции",IF('Контрольный лист'!$C$5="","Исправить данные",IF(OR(D40&lt;'Контрольный лист'!$C$5,D40&gt;=EDATE('Контрольный лист'!$C$5,1)),"Вне месяца",""))))))</ns0:f>
      </ns0:c>
    </ns0:row>
    <ns0:row r="41" ht="25" customHeight="1">
      <ns0:c r="A41" s="21"/>
      <ns0:c r="B41" s="21"/>
      <ns0:c r="C41" s="21"/>
      <ns0:c r="D41" s="6"/>
      <ns0:c r="E41" s="25"/>
      <ns0:c r="F41" s="17" t="str">
        <ns0:f>IF(C41="","",IF(OR(C41="V1T",C41="V2T"),"По заданию",INDEX('Тарифы'!$E$4:$E$12,MATCH(C41,'Тарифы'!$A$4:$A$12,0))))</ns0:f>
      </ns0:c>
      <ns0:c r="G41" s="14"/>
      <ns0:c r="H41" s="17" t="str">
        <ns0:f>IF(OR(B41="",C41="",E41=""),"",IF(AND(NOT(ISNUMBER(G41)),NOT(ISNUMBER(F41))),"Нужна цена",ROUND(E41*IF(ISNUMBER(G41),G41,F41),2)))</ns0:f>
      </ns0:c>
      <ns0:c r="I41" s="5"/>
      <ns0:c r="J41" s="5"/>
      <ns0:c r="K41" s="5"/>
      <ns0:c r="L41" s="16" t="str">
        <ns0:f>IF(COUNTA(A41:E41,G41,I41:K41)=0,"",IF(OR(A41="",B41="",C41="",NOT(ISNUMBER(D41)),NOT(ISNUMBER(E41)),E41&lt;=0,MOD(E41,1)&lt;&gt;0,I41="",J41="",H41="Нужна цена",AND(COUNTA(G41)&gt;0,OR(NOT(ISNUMBER(G41)),G41&lt;0,K41="")),AND(OR(C41="TGX",C41="TGC",C41="DZB"),E41&lt;&gt;1)),"Исправить данные",IF(INDEX('Тарифы'!$B$4:$B$12,MATCH(C41,'Тарифы'!$A$4:$A$12,0))&lt;&gt;'Контрольный лист'!$C$6,"Другой профиль",IF(COUNTIFS($A$5:$A$204,A41,$B$5:$B$204,B41,$C$5:$C$204,C41)&gt;1,"Повтор позиции",IF('Контрольный лист'!$C$5="","Исправить данные",IF(OR(D41&lt;'Контрольный лист'!$C$5,D41&gt;=EDATE('Контрольный лист'!$C$5,1)),"Вне месяца",""))))))</ns0:f>
      </ns0:c>
    </ns0:row>
    <ns0:row r="42" ht="25" customHeight="1">
      <ns0:c r="A42" s="21"/>
      <ns0:c r="B42" s="21"/>
      <ns0:c r="C42" s="21"/>
      <ns0:c r="D42" s="6"/>
      <ns0:c r="E42" s="25"/>
      <ns0:c r="F42" s="17" t="str">
        <ns0:f>IF(C42="","",IF(OR(C42="V1T",C42="V2T"),"По заданию",INDEX('Тарифы'!$E$4:$E$12,MATCH(C42,'Тарифы'!$A$4:$A$12,0))))</ns0:f>
      </ns0:c>
      <ns0:c r="G42" s="14"/>
      <ns0:c r="H42" s="17" t="str">
        <ns0:f>IF(OR(B42="",C42="",E42=""),"",IF(AND(NOT(ISNUMBER(G42)),NOT(ISNUMBER(F42))),"Нужна цена",ROUND(E42*IF(ISNUMBER(G42),G42,F42),2)))</ns0:f>
      </ns0:c>
      <ns0:c r="I42" s="5"/>
      <ns0:c r="J42" s="5"/>
      <ns0:c r="K42" s="5"/>
      <ns0:c r="L42" s="16" t="str">
        <ns0:f>IF(COUNTA(A42:E42,G42,I42:K42)=0,"",IF(OR(A42="",B42="",C42="",NOT(ISNUMBER(D42)),NOT(ISNUMBER(E42)),E42&lt;=0,MOD(E42,1)&lt;&gt;0,I42="",J42="",H42="Нужна цена",AND(COUNTA(G42)&gt;0,OR(NOT(ISNUMBER(G42)),G42&lt;0,K42="")),AND(OR(C42="TGX",C42="TGC",C42="DZB"),E42&lt;&gt;1)),"Исправить данные",IF(INDEX('Тарифы'!$B$4:$B$12,MATCH(C42,'Тарифы'!$A$4:$A$12,0))&lt;&gt;'Контрольный лист'!$C$6,"Другой профиль",IF(COUNTIFS($A$5:$A$204,A42,$B$5:$B$204,B42,$C$5:$C$204,C42)&gt;1,"Повтор позиции",IF('Контрольный лист'!$C$5="","Исправить данные",IF(OR(D42&lt;'Контрольный лист'!$C$5,D42&gt;=EDATE('Контрольный лист'!$C$5,1)),"Вне месяца",""))))))</ns0:f>
      </ns0:c>
    </ns0:row>
    <ns0:row r="43" ht="25" customHeight="1">
      <ns0:c r="A43" s="21"/>
      <ns0:c r="B43" s="21"/>
      <ns0:c r="C43" s="21"/>
      <ns0:c r="D43" s="6"/>
      <ns0:c r="E43" s="25"/>
      <ns0:c r="F43" s="17" t="str">
        <ns0:f>IF(C43="","",IF(OR(C43="V1T",C43="V2T"),"По заданию",INDEX('Тарифы'!$E$4:$E$12,MATCH(C43,'Тарифы'!$A$4:$A$12,0))))</ns0:f>
      </ns0:c>
      <ns0:c r="G43" s="14"/>
      <ns0:c r="H43" s="17" t="str">
        <ns0:f>IF(OR(B43="",C43="",E43=""),"",IF(AND(NOT(ISNUMBER(G43)),NOT(ISNUMBER(F43))),"Нужна цена",ROUND(E43*IF(ISNUMBER(G43),G43,F43),2)))</ns0:f>
      </ns0:c>
      <ns0:c r="I43" s="5"/>
      <ns0:c r="J43" s="5"/>
      <ns0:c r="K43" s="5"/>
      <ns0:c r="L43" s="16" t="str">
        <ns0:f>IF(COUNTA(A43:E43,G43,I43:K43)=0,"",IF(OR(A43="",B43="",C43="",NOT(ISNUMBER(D43)),NOT(ISNUMBER(E43)),E43&lt;=0,MOD(E43,1)&lt;&gt;0,I43="",J43="",H43="Нужна цена",AND(COUNTA(G43)&gt;0,OR(NOT(ISNUMBER(G43)),G43&lt;0,K43="")),AND(OR(C43="TGX",C43="TGC",C43="DZB"),E43&lt;&gt;1)),"Исправить данные",IF(INDEX('Тарифы'!$B$4:$B$12,MATCH(C43,'Тарифы'!$A$4:$A$12,0))&lt;&gt;'Контрольный лист'!$C$6,"Другой профиль",IF(COUNTIFS($A$5:$A$204,A43,$B$5:$B$204,B43,$C$5:$C$204,C43)&gt;1,"Повтор позиции",IF('Контрольный лист'!$C$5="","Исправить данные",IF(OR(D43&lt;'Контрольный лист'!$C$5,D43&gt;=EDATE('Контрольный лист'!$C$5,1)),"Вне месяца",""))))))</ns0:f>
      </ns0:c>
    </ns0:row>
    <ns0:row r="44" ht="25" customHeight="1">
      <ns0:c r="A44" s="21"/>
      <ns0:c r="B44" s="21"/>
      <ns0:c r="C44" s="21"/>
      <ns0:c r="D44" s="6"/>
      <ns0:c r="E44" s="25"/>
      <ns0:c r="F44" s="17" t="str">
        <ns0:f>IF(C44="","",IF(OR(C44="V1T",C44="V2T"),"По заданию",INDEX('Тарифы'!$E$4:$E$12,MATCH(C44,'Тарифы'!$A$4:$A$12,0))))</ns0:f>
      </ns0:c>
      <ns0:c r="G44" s="14"/>
      <ns0:c r="H44" s="17" t="str">
        <ns0:f>IF(OR(B44="",C44="",E44=""),"",IF(AND(NOT(ISNUMBER(G44)),NOT(ISNUMBER(F44))),"Нужна цена",ROUND(E44*IF(ISNUMBER(G44),G44,F44),2)))</ns0:f>
      </ns0:c>
      <ns0:c r="I44" s="5"/>
      <ns0:c r="J44" s="5"/>
      <ns0:c r="K44" s="5"/>
      <ns0:c r="L44" s="16" t="str">
        <ns0:f>IF(COUNTA(A44:E44,G44,I44:K44)=0,"",IF(OR(A44="",B44="",C44="",NOT(ISNUMBER(D44)),NOT(ISNUMBER(E44)),E44&lt;=0,MOD(E44,1)&lt;&gt;0,I44="",J44="",H44="Нужна цена",AND(COUNTA(G44)&gt;0,OR(NOT(ISNUMBER(G44)),G44&lt;0,K44="")),AND(OR(C44="TGX",C44="TGC",C44="DZB"),E44&lt;&gt;1)),"Исправить данные",IF(INDEX('Тарифы'!$B$4:$B$12,MATCH(C44,'Тарифы'!$A$4:$A$12,0))&lt;&gt;'Контрольный лист'!$C$6,"Другой профиль",IF(COUNTIFS($A$5:$A$204,A44,$B$5:$B$204,B44,$C$5:$C$204,C44)&gt;1,"Повтор позиции",IF('Контрольный лист'!$C$5="","Исправить данные",IF(OR(D44&lt;'Контрольный лист'!$C$5,D44&gt;=EDATE('Контрольный лист'!$C$5,1)),"Вне месяца",""))))))</ns0:f>
      </ns0:c>
    </ns0:row>
    <ns0:row r="45" ht="25" customHeight="1">
      <ns0:c r="A45" s="21"/>
      <ns0:c r="B45" s="21"/>
      <ns0:c r="C45" s="21"/>
      <ns0:c r="D45" s="6"/>
      <ns0:c r="E45" s="25"/>
      <ns0:c r="F45" s="17" t="str">
        <ns0:f>IF(C45="","",IF(OR(C45="V1T",C45="V2T"),"По заданию",INDEX('Тарифы'!$E$4:$E$12,MATCH(C45,'Тарифы'!$A$4:$A$12,0))))</ns0:f>
      </ns0:c>
      <ns0:c r="G45" s="14"/>
      <ns0:c r="H45" s="17" t="str">
        <ns0:f>IF(OR(B45="",C45="",E45=""),"",IF(AND(NOT(ISNUMBER(G45)),NOT(ISNUMBER(F45))),"Нужна цена",ROUND(E45*IF(ISNUMBER(G45),G45,F45),2)))</ns0:f>
      </ns0:c>
      <ns0:c r="I45" s="5"/>
      <ns0:c r="J45" s="5"/>
      <ns0:c r="K45" s="5"/>
      <ns0:c r="L45" s="16" t="str">
        <ns0:f>IF(COUNTA(A45:E45,G45,I45:K45)=0,"",IF(OR(A45="",B45="",C45="",NOT(ISNUMBER(D45)),NOT(ISNUMBER(E45)),E45&lt;=0,MOD(E45,1)&lt;&gt;0,I45="",J45="",H45="Нужна цена",AND(COUNTA(G45)&gt;0,OR(NOT(ISNUMBER(G45)),G45&lt;0,K45="")),AND(OR(C45="TGX",C45="TGC",C45="DZB"),E45&lt;&gt;1)),"Исправить данные",IF(INDEX('Тарифы'!$B$4:$B$12,MATCH(C45,'Тарифы'!$A$4:$A$12,0))&lt;&gt;'Контрольный лист'!$C$6,"Другой профиль",IF(COUNTIFS($A$5:$A$204,A45,$B$5:$B$204,B45,$C$5:$C$204,C45)&gt;1,"Повтор позиции",IF('Контрольный лист'!$C$5="","Исправить данные",IF(OR(D45&lt;'Контрольный лист'!$C$5,D45&gt;=EDATE('Контрольный лист'!$C$5,1)),"Вне месяца",""))))))</ns0:f>
      </ns0:c>
    </ns0:row>
    <ns0:row r="46" ht="25" customHeight="1">
      <ns0:c r="A46" s="21"/>
      <ns0:c r="B46" s="21"/>
      <ns0:c r="C46" s="21"/>
      <ns0:c r="D46" s="6"/>
      <ns0:c r="E46" s="25"/>
      <ns0:c r="F46" s="17" t="str">
        <ns0:f>IF(C46="","",IF(OR(C46="V1T",C46="V2T"),"По заданию",INDEX('Тарифы'!$E$4:$E$12,MATCH(C46,'Тарифы'!$A$4:$A$12,0))))</ns0:f>
      </ns0:c>
      <ns0:c r="G46" s="14"/>
      <ns0:c r="H46" s="17" t="str">
        <ns0:f>IF(OR(B46="",C46="",E46=""),"",IF(AND(NOT(ISNUMBER(G46)),NOT(ISNUMBER(F46))),"Нужна цена",ROUND(E46*IF(ISNUMBER(G46),G46,F46),2)))</ns0:f>
      </ns0:c>
      <ns0:c r="I46" s="5"/>
      <ns0:c r="J46" s="5"/>
      <ns0:c r="K46" s="5"/>
      <ns0:c r="L46" s="16" t="str">
        <ns0:f>IF(COUNTA(A46:E46,G46,I46:K46)=0,"",IF(OR(A46="",B46="",C46="",NOT(ISNUMBER(D46)),NOT(ISNUMBER(E46)),E46&lt;=0,MOD(E46,1)&lt;&gt;0,I46="",J46="",H46="Нужна цена",AND(COUNTA(G46)&gt;0,OR(NOT(ISNUMBER(G46)),G46&lt;0,K46="")),AND(OR(C46="TGX",C46="TGC",C46="DZB"),E46&lt;&gt;1)),"Исправить данные",IF(INDEX('Тарифы'!$B$4:$B$12,MATCH(C46,'Тарифы'!$A$4:$A$12,0))&lt;&gt;'Контрольный лист'!$C$6,"Другой профиль",IF(COUNTIFS($A$5:$A$204,A46,$B$5:$B$204,B46,$C$5:$C$204,C46)&gt;1,"Повтор позиции",IF('Контрольный лист'!$C$5="","Исправить данные",IF(OR(D46&lt;'Контрольный лист'!$C$5,D46&gt;=EDATE('Контрольный лист'!$C$5,1)),"Вне месяца",""))))))</ns0:f>
      </ns0:c>
    </ns0:row>
    <ns0:row r="47" ht="25" customHeight="1">
      <ns0:c r="A47" s="21"/>
      <ns0:c r="B47" s="21"/>
      <ns0:c r="C47" s="21"/>
      <ns0:c r="D47" s="6"/>
      <ns0:c r="E47" s="25"/>
      <ns0:c r="F47" s="17" t="str">
        <ns0:f>IF(C47="","",IF(OR(C47="V1T",C47="V2T"),"По заданию",INDEX('Тарифы'!$E$4:$E$12,MATCH(C47,'Тарифы'!$A$4:$A$12,0))))</ns0:f>
      </ns0:c>
      <ns0:c r="G47" s="14"/>
      <ns0:c r="H47" s="17" t="str">
        <ns0:f>IF(OR(B47="",C47="",E47=""),"",IF(AND(NOT(ISNUMBER(G47)),NOT(ISNUMBER(F47))),"Нужна цена",ROUND(E47*IF(ISNUMBER(G47),G47,F47),2)))</ns0:f>
      </ns0:c>
      <ns0:c r="I47" s="5"/>
      <ns0:c r="J47" s="5"/>
      <ns0:c r="K47" s="5"/>
      <ns0:c r="L47" s="16" t="str">
        <ns0:f>IF(COUNTA(A47:E47,G47,I47:K47)=0,"",IF(OR(A47="",B47="",C47="",NOT(ISNUMBER(D47)),NOT(ISNUMBER(E47)),E47&lt;=0,MOD(E47,1)&lt;&gt;0,I47="",J47="",H47="Нужна цена",AND(COUNTA(G47)&gt;0,OR(NOT(ISNUMBER(G47)),G47&lt;0,K47="")),AND(OR(C47="TGX",C47="TGC",C47="DZB"),E47&lt;&gt;1)),"Исправить данные",IF(INDEX('Тарифы'!$B$4:$B$12,MATCH(C47,'Тарифы'!$A$4:$A$12,0))&lt;&gt;'Контрольный лист'!$C$6,"Другой профиль",IF(COUNTIFS($A$5:$A$204,A47,$B$5:$B$204,B47,$C$5:$C$204,C47)&gt;1,"Повтор позиции",IF('Контрольный лист'!$C$5="","Исправить данные",IF(OR(D47&lt;'Контрольный лист'!$C$5,D47&gt;=EDATE('Контрольный лист'!$C$5,1)),"Вне месяца",""))))))</ns0:f>
      </ns0:c>
    </ns0:row>
    <ns0:row r="48" ht="25" customHeight="1">
      <ns0:c r="A48" s="21"/>
      <ns0:c r="B48" s="21"/>
      <ns0:c r="C48" s="21"/>
      <ns0:c r="D48" s="6"/>
      <ns0:c r="E48" s="25"/>
      <ns0:c r="F48" s="17" t="str">
        <ns0:f>IF(C48="","",IF(OR(C48="V1T",C48="V2T"),"По заданию",INDEX('Тарифы'!$E$4:$E$12,MATCH(C48,'Тарифы'!$A$4:$A$12,0))))</ns0:f>
      </ns0:c>
      <ns0:c r="G48" s="14"/>
      <ns0:c r="H48" s="17" t="str">
        <ns0:f>IF(OR(B48="",C48="",E48=""),"",IF(AND(NOT(ISNUMBER(G48)),NOT(ISNUMBER(F48))),"Нужна цена",ROUND(E48*IF(ISNUMBER(G48),G48,F48),2)))</ns0:f>
      </ns0:c>
      <ns0:c r="I48" s="5"/>
      <ns0:c r="J48" s="5"/>
      <ns0:c r="K48" s="5"/>
      <ns0:c r="L48" s="16" t="str">
        <ns0:f>IF(COUNTA(A48:E48,G48,I48:K48)=0,"",IF(OR(A48="",B48="",C48="",NOT(ISNUMBER(D48)),NOT(ISNUMBER(E48)),E48&lt;=0,MOD(E48,1)&lt;&gt;0,I48="",J48="",H48="Нужна цена",AND(COUNTA(G48)&gt;0,OR(NOT(ISNUMBER(G48)),G48&lt;0,K48="")),AND(OR(C48="TGX",C48="TGC",C48="DZB"),E48&lt;&gt;1)),"Исправить данные",IF(INDEX('Тарифы'!$B$4:$B$12,MATCH(C48,'Тарифы'!$A$4:$A$12,0))&lt;&gt;'Контрольный лист'!$C$6,"Другой профиль",IF(COUNTIFS($A$5:$A$204,A48,$B$5:$B$204,B48,$C$5:$C$204,C48)&gt;1,"Повтор позиции",IF('Контрольный лист'!$C$5="","Исправить данные",IF(OR(D48&lt;'Контрольный лист'!$C$5,D48&gt;=EDATE('Контрольный лист'!$C$5,1)),"Вне месяца",""))))))</ns0:f>
      </ns0:c>
    </ns0:row>
    <ns0:row r="49" ht="25" customHeight="1">
      <ns0:c r="A49" s="21"/>
      <ns0:c r="B49" s="21"/>
      <ns0:c r="C49" s="21"/>
      <ns0:c r="D49" s="6"/>
      <ns0:c r="E49" s="25"/>
      <ns0:c r="F49" s="17" t="str">
        <ns0:f>IF(C49="","",IF(OR(C49="V1T",C49="V2T"),"По заданию",INDEX('Тарифы'!$E$4:$E$12,MATCH(C49,'Тарифы'!$A$4:$A$12,0))))</ns0:f>
      </ns0:c>
      <ns0:c r="G49" s="14"/>
      <ns0:c r="H49" s="17" t="str">
        <ns0:f>IF(OR(B49="",C49="",E49=""),"",IF(AND(NOT(ISNUMBER(G49)),NOT(ISNUMBER(F49))),"Нужна цена",ROUND(E49*IF(ISNUMBER(G49),G49,F49),2)))</ns0:f>
      </ns0:c>
      <ns0:c r="I49" s="5"/>
      <ns0:c r="J49" s="5"/>
      <ns0:c r="K49" s="5"/>
      <ns0:c r="L49" s="16" t="str">
        <ns0:f>IF(COUNTA(A49:E49,G49,I49:K49)=0,"",IF(OR(A49="",B49="",C49="",NOT(ISNUMBER(D49)),NOT(ISNUMBER(E49)),E49&lt;=0,MOD(E49,1)&lt;&gt;0,I49="",J49="",H49="Нужна цена",AND(COUNTA(G49)&gt;0,OR(NOT(ISNUMBER(G49)),G49&lt;0,K49="")),AND(OR(C49="TGX",C49="TGC",C49="DZB"),E49&lt;&gt;1)),"Исправить данные",IF(INDEX('Тарифы'!$B$4:$B$12,MATCH(C49,'Тарифы'!$A$4:$A$12,0))&lt;&gt;'Контрольный лист'!$C$6,"Другой профиль",IF(COUNTIFS($A$5:$A$204,A49,$B$5:$B$204,B49,$C$5:$C$204,C49)&gt;1,"Повтор позиции",IF('Контрольный лист'!$C$5="","Исправить данные",IF(OR(D49&lt;'Контрольный лист'!$C$5,D49&gt;=EDATE('Контрольный лист'!$C$5,1)),"Вне месяца",""))))))</ns0:f>
      </ns0:c>
    </ns0:row>
    <ns0:row r="50" ht="25" customHeight="1">
      <ns0:c r="A50" s="21"/>
      <ns0:c r="B50" s="21"/>
      <ns0:c r="C50" s="21"/>
      <ns0:c r="D50" s="6"/>
      <ns0:c r="E50" s="25"/>
      <ns0:c r="F50" s="17" t="str">
        <ns0:f>IF(C50="","",IF(OR(C50="V1T",C50="V2T"),"По заданию",INDEX('Тарифы'!$E$4:$E$12,MATCH(C50,'Тарифы'!$A$4:$A$12,0))))</ns0:f>
      </ns0:c>
      <ns0:c r="G50" s="14"/>
      <ns0:c r="H50" s="17" t="str">
        <ns0:f>IF(OR(B50="",C50="",E50=""),"",IF(AND(NOT(ISNUMBER(G50)),NOT(ISNUMBER(F50))),"Нужна цена",ROUND(E50*IF(ISNUMBER(G50),G50,F50),2)))</ns0:f>
      </ns0:c>
      <ns0:c r="I50" s="5"/>
      <ns0:c r="J50" s="5"/>
      <ns0:c r="K50" s="5"/>
      <ns0:c r="L50" s="16" t="str">
        <ns0:f>IF(COUNTA(A50:E50,G50,I50:K50)=0,"",IF(OR(A50="",B50="",C50="",NOT(ISNUMBER(D50)),NOT(ISNUMBER(E50)),E50&lt;=0,MOD(E50,1)&lt;&gt;0,I50="",J50="",H50="Нужна цена",AND(COUNTA(G50)&gt;0,OR(NOT(ISNUMBER(G50)),G50&lt;0,K50="")),AND(OR(C50="TGX",C50="TGC",C50="DZB"),E50&lt;&gt;1)),"Исправить данные",IF(INDEX('Тарифы'!$B$4:$B$12,MATCH(C50,'Тарифы'!$A$4:$A$12,0))&lt;&gt;'Контрольный лист'!$C$6,"Другой профиль",IF(COUNTIFS($A$5:$A$204,A50,$B$5:$B$204,B50,$C$5:$C$204,C50)&gt;1,"Повтор позиции",IF('Контрольный лист'!$C$5="","Исправить данные",IF(OR(D50&lt;'Контрольный лист'!$C$5,D50&gt;=EDATE('Контрольный лист'!$C$5,1)),"Вне месяца",""))))))</ns0:f>
      </ns0:c>
    </ns0:row>
    <ns0:row r="51" ht="25" customHeight="1">
      <ns0:c r="A51" s="21"/>
      <ns0:c r="B51" s="21"/>
      <ns0:c r="C51" s="21"/>
      <ns0:c r="D51" s="6"/>
      <ns0:c r="E51" s="25"/>
      <ns0:c r="F51" s="17" t="str">
        <ns0:f>IF(C51="","",IF(OR(C51="V1T",C51="V2T"),"По заданию",INDEX('Тарифы'!$E$4:$E$12,MATCH(C51,'Тарифы'!$A$4:$A$12,0))))</ns0:f>
      </ns0:c>
      <ns0:c r="G51" s="14"/>
      <ns0:c r="H51" s="17" t="str">
        <ns0:f>IF(OR(B51="",C51="",E51=""),"",IF(AND(NOT(ISNUMBER(G51)),NOT(ISNUMBER(F51))),"Нужна цена",ROUND(E51*IF(ISNUMBER(G51),G51,F51),2)))</ns0:f>
      </ns0:c>
      <ns0:c r="I51" s="5"/>
      <ns0:c r="J51" s="5"/>
      <ns0:c r="K51" s="5"/>
      <ns0:c r="L51" s="16" t="str">
        <ns0:f>IF(COUNTA(A51:E51,G51,I51:K51)=0,"",IF(OR(A51="",B51="",C51="",NOT(ISNUMBER(D51)),NOT(ISNUMBER(E51)),E51&lt;=0,MOD(E51,1)&lt;&gt;0,I51="",J51="",H51="Нужна цена",AND(COUNTA(G51)&gt;0,OR(NOT(ISNUMBER(G51)),G51&lt;0,K51="")),AND(OR(C51="TGX",C51="TGC",C51="DZB"),E51&lt;&gt;1)),"Исправить данные",IF(INDEX('Тарифы'!$B$4:$B$12,MATCH(C51,'Тарифы'!$A$4:$A$12,0))&lt;&gt;'Контрольный лист'!$C$6,"Другой профиль",IF(COUNTIFS($A$5:$A$204,A51,$B$5:$B$204,B51,$C$5:$C$204,C51)&gt;1,"Повтор позиции",IF('Контрольный лист'!$C$5="","Исправить данные",IF(OR(D51&lt;'Контрольный лист'!$C$5,D51&gt;=EDATE('Контрольный лист'!$C$5,1)),"Вне месяца",""))))))</ns0:f>
      </ns0:c>
    </ns0:row>
    <ns0:row r="52" ht="25" customHeight="1">
      <ns0:c r="A52" s="21"/>
      <ns0:c r="B52" s="21"/>
      <ns0:c r="C52" s="21"/>
      <ns0:c r="D52" s="6"/>
      <ns0:c r="E52" s="25"/>
      <ns0:c r="F52" s="17" t="str">
        <ns0:f>IF(C52="","",IF(OR(C52="V1T",C52="V2T"),"По заданию",INDEX('Тарифы'!$E$4:$E$12,MATCH(C52,'Тарифы'!$A$4:$A$12,0))))</ns0:f>
      </ns0:c>
      <ns0:c r="G52" s="14"/>
      <ns0:c r="H52" s="17" t="str">
        <ns0:f>IF(OR(B52="",C52="",E52=""),"",IF(AND(NOT(ISNUMBER(G52)),NOT(ISNUMBER(F52))),"Нужна цена",ROUND(E52*IF(ISNUMBER(G52),G52,F52),2)))</ns0:f>
      </ns0:c>
      <ns0:c r="I52" s="5"/>
      <ns0:c r="J52" s="5"/>
      <ns0:c r="K52" s="5"/>
      <ns0:c r="L52" s="16" t="str">
        <ns0:f>IF(COUNTA(A52:E52,G52,I52:K52)=0,"",IF(OR(A52="",B52="",C52="",NOT(ISNUMBER(D52)),NOT(ISNUMBER(E52)),E52&lt;=0,MOD(E52,1)&lt;&gt;0,I52="",J52="",H52="Нужна цена",AND(COUNTA(G52)&gt;0,OR(NOT(ISNUMBER(G52)),G52&lt;0,K52="")),AND(OR(C52="TGX",C52="TGC",C52="DZB"),E52&lt;&gt;1)),"Исправить данные",IF(INDEX('Тарифы'!$B$4:$B$12,MATCH(C52,'Тарифы'!$A$4:$A$12,0))&lt;&gt;'Контрольный лист'!$C$6,"Другой профиль",IF(COUNTIFS($A$5:$A$204,A52,$B$5:$B$204,B52,$C$5:$C$204,C52)&gt;1,"Повтор позиции",IF('Контрольный лист'!$C$5="","Исправить данные",IF(OR(D52&lt;'Контрольный лист'!$C$5,D52&gt;=EDATE('Контрольный лист'!$C$5,1)),"Вне месяца",""))))))</ns0:f>
      </ns0:c>
    </ns0:row>
    <ns0:row r="53" ht="25" customHeight="1">
      <ns0:c r="A53" s="21"/>
      <ns0:c r="B53" s="21"/>
      <ns0:c r="C53" s="21"/>
      <ns0:c r="D53" s="6"/>
      <ns0:c r="E53" s="25"/>
      <ns0:c r="F53" s="17" t="str">
        <ns0:f>IF(C53="","",IF(OR(C53="V1T",C53="V2T"),"По заданию",INDEX('Тарифы'!$E$4:$E$12,MATCH(C53,'Тарифы'!$A$4:$A$12,0))))</ns0:f>
      </ns0:c>
      <ns0:c r="G53" s="14"/>
      <ns0:c r="H53" s="17" t="str">
        <ns0:f>IF(OR(B53="",C53="",E53=""),"",IF(AND(NOT(ISNUMBER(G53)),NOT(ISNUMBER(F53))),"Нужна цена",ROUND(E53*IF(ISNUMBER(G53),G53,F53),2)))</ns0:f>
      </ns0:c>
      <ns0:c r="I53" s="5"/>
      <ns0:c r="J53" s="5"/>
      <ns0:c r="K53" s="5"/>
      <ns0:c r="L53" s="16" t="str">
        <ns0:f>IF(COUNTA(A53:E53,G53,I53:K53)=0,"",IF(OR(A53="",B53="",C53="",NOT(ISNUMBER(D53)),NOT(ISNUMBER(E53)),E53&lt;=0,MOD(E53,1)&lt;&gt;0,I53="",J53="",H53="Нужна цена",AND(COUNTA(G53)&gt;0,OR(NOT(ISNUMBER(G53)),G53&lt;0,K53="")),AND(OR(C53="TGX",C53="TGC",C53="DZB"),E53&lt;&gt;1)),"Исправить данные",IF(INDEX('Тарифы'!$B$4:$B$12,MATCH(C53,'Тарифы'!$A$4:$A$12,0))&lt;&gt;'Контрольный лист'!$C$6,"Другой профиль",IF(COUNTIFS($A$5:$A$204,A53,$B$5:$B$204,B53,$C$5:$C$204,C53)&gt;1,"Повтор позиции",IF('Контрольный лист'!$C$5="","Исправить данные",IF(OR(D53&lt;'Контрольный лист'!$C$5,D53&gt;=EDATE('Контрольный лист'!$C$5,1)),"Вне месяца",""))))))</ns0:f>
      </ns0:c>
    </ns0:row>
    <ns0:row r="54" ht="25" customHeight="1">
      <ns0:c r="A54" s="21"/>
      <ns0:c r="B54" s="21"/>
      <ns0:c r="C54" s="21"/>
      <ns0:c r="D54" s="6"/>
      <ns0:c r="E54" s="25"/>
      <ns0:c r="F54" s="17" t="str">
        <ns0:f>IF(C54="","",IF(OR(C54="V1T",C54="V2T"),"По заданию",INDEX('Тарифы'!$E$4:$E$12,MATCH(C54,'Тарифы'!$A$4:$A$12,0))))</ns0:f>
      </ns0:c>
      <ns0:c r="G54" s="14"/>
      <ns0:c r="H54" s="17" t="str">
        <ns0:f>IF(OR(B54="",C54="",E54=""),"",IF(AND(NOT(ISNUMBER(G54)),NOT(ISNUMBER(F54))),"Нужна цена",ROUND(E54*IF(ISNUMBER(G54),G54,F54),2)))</ns0:f>
      </ns0:c>
      <ns0:c r="I54" s="5"/>
      <ns0:c r="J54" s="5"/>
      <ns0:c r="K54" s="5"/>
      <ns0:c r="L54" s="16" t="str">
        <ns0:f>IF(COUNTA(A54:E54,G54,I54:K54)=0,"",IF(OR(A54="",B54="",C54="",NOT(ISNUMBER(D54)),NOT(ISNUMBER(E54)),E54&lt;=0,MOD(E54,1)&lt;&gt;0,I54="",J54="",H54="Нужна цена",AND(COUNTA(G54)&gt;0,OR(NOT(ISNUMBER(G54)),G54&lt;0,K54="")),AND(OR(C54="TGX",C54="TGC",C54="DZB"),E54&lt;&gt;1)),"Исправить данные",IF(INDEX('Тарифы'!$B$4:$B$12,MATCH(C54,'Тарифы'!$A$4:$A$12,0))&lt;&gt;'Контрольный лист'!$C$6,"Другой профиль",IF(COUNTIFS($A$5:$A$204,A54,$B$5:$B$204,B54,$C$5:$C$204,C54)&gt;1,"Повтор позиции",IF('Контрольный лист'!$C$5="","Исправить данные",IF(OR(D54&lt;'Контрольный лист'!$C$5,D54&gt;=EDATE('Контрольный лист'!$C$5,1)),"Вне месяца",""))))))</ns0:f>
      </ns0:c>
    </ns0:row>
    <ns0:row r="55" ht="25" customHeight="1">
      <ns0:c r="A55" s="21"/>
      <ns0:c r="B55" s="21"/>
      <ns0:c r="C55" s="21"/>
      <ns0:c r="D55" s="6"/>
      <ns0:c r="E55" s="25"/>
      <ns0:c r="F55" s="17" t="str">
        <ns0:f>IF(C55="","",IF(OR(C55="V1T",C55="V2T"),"По заданию",INDEX('Тарифы'!$E$4:$E$12,MATCH(C55,'Тарифы'!$A$4:$A$12,0))))</ns0:f>
      </ns0:c>
      <ns0:c r="G55" s="14"/>
      <ns0:c r="H55" s="17" t="str">
        <ns0:f>IF(OR(B55="",C55="",E55=""),"",IF(AND(NOT(ISNUMBER(G55)),NOT(ISNUMBER(F55))),"Нужна цена",ROUND(E55*IF(ISNUMBER(G55),G55,F55),2)))</ns0:f>
      </ns0:c>
      <ns0:c r="I55" s="5"/>
      <ns0:c r="J55" s="5"/>
      <ns0:c r="K55" s="5"/>
      <ns0:c r="L55" s="16" t="str">
        <ns0:f>IF(COUNTA(A55:E55,G55,I55:K55)=0,"",IF(OR(A55="",B55="",C55="",NOT(ISNUMBER(D55)),NOT(ISNUMBER(E55)),E55&lt;=0,MOD(E55,1)&lt;&gt;0,I55="",J55="",H55="Нужна цена",AND(COUNTA(G55)&gt;0,OR(NOT(ISNUMBER(G55)),G55&lt;0,K55="")),AND(OR(C55="TGX",C55="TGC",C55="DZB"),E55&lt;&gt;1)),"Исправить данные",IF(INDEX('Тарифы'!$B$4:$B$12,MATCH(C55,'Тарифы'!$A$4:$A$12,0))&lt;&gt;'Контрольный лист'!$C$6,"Другой профиль",IF(COUNTIFS($A$5:$A$204,A55,$B$5:$B$204,B55,$C$5:$C$204,C55)&gt;1,"Повтор позиции",IF('Контрольный лист'!$C$5="","Исправить данные",IF(OR(D55&lt;'Контрольный лист'!$C$5,D55&gt;=EDATE('Контрольный лист'!$C$5,1)),"Вне месяца",""))))))</ns0:f>
      </ns0:c>
    </ns0:row>
    <ns0:row r="56" ht="25" customHeight="1">
      <ns0:c r="A56" s="21"/>
      <ns0:c r="B56" s="21"/>
      <ns0:c r="C56" s="21"/>
      <ns0:c r="D56" s="6"/>
      <ns0:c r="E56" s="25"/>
      <ns0:c r="F56" s="17" t="str">
        <ns0:f>IF(C56="","",IF(OR(C56="V1T",C56="V2T"),"По заданию",INDEX('Тарифы'!$E$4:$E$12,MATCH(C56,'Тарифы'!$A$4:$A$12,0))))</ns0:f>
      </ns0:c>
      <ns0:c r="G56" s="14"/>
      <ns0:c r="H56" s="17" t="str">
        <ns0:f>IF(OR(B56="",C56="",E56=""),"",IF(AND(NOT(ISNUMBER(G56)),NOT(ISNUMBER(F56))),"Нужна цена",ROUND(E56*IF(ISNUMBER(G56),G56,F56),2)))</ns0:f>
      </ns0:c>
      <ns0:c r="I56" s="5"/>
      <ns0:c r="J56" s="5"/>
      <ns0:c r="K56" s="5"/>
      <ns0:c r="L56" s="16" t="str">
        <ns0:f>IF(COUNTA(A56:E56,G56,I56:K56)=0,"",IF(OR(A56="",B56="",C56="",NOT(ISNUMBER(D56)),NOT(ISNUMBER(E56)),E56&lt;=0,MOD(E56,1)&lt;&gt;0,I56="",J56="",H56="Нужна цена",AND(COUNTA(G56)&gt;0,OR(NOT(ISNUMBER(G56)),G56&lt;0,K56="")),AND(OR(C56="TGX",C56="TGC",C56="DZB"),E56&lt;&gt;1)),"Исправить данные",IF(INDEX('Тарифы'!$B$4:$B$12,MATCH(C56,'Тарифы'!$A$4:$A$12,0))&lt;&gt;'Контрольный лист'!$C$6,"Другой профиль",IF(COUNTIFS($A$5:$A$204,A56,$B$5:$B$204,B56,$C$5:$C$204,C56)&gt;1,"Повтор позиции",IF('Контрольный лист'!$C$5="","Исправить данные",IF(OR(D56&lt;'Контрольный лист'!$C$5,D56&gt;=EDATE('Контрольный лист'!$C$5,1)),"Вне месяца",""))))))</ns0:f>
      </ns0:c>
    </ns0:row>
    <ns0:row r="57" ht="25" customHeight="1">
      <ns0:c r="A57" s="21"/>
      <ns0:c r="B57" s="21"/>
      <ns0:c r="C57" s="21"/>
      <ns0:c r="D57" s="6"/>
      <ns0:c r="E57" s="25"/>
      <ns0:c r="F57" s="17" t="str">
        <ns0:f>IF(C57="","",IF(OR(C57="V1T",C57="V2T"),"По заданию",INDEX('Тарифы'!$E$4:$E$12,MATCH(C57,'Тарифы'!$A$4:$A$12,0))))</ns0:f>
      </ns0:c>
      <ns0:c r="G57" s="14"/>
      <ns0:c r="H57" s="17" t="str">
        <ns0:f>IF(OR(B57="",C57="",E57=""),"",IF(AND(NOT(ISNUMBER(G57)),NOT(ISNUMBER(F57))),"Нужна цена",ROUND(E57*IF(ISNUMBER(G57),G57,F57),2)))</ns0:f>
      </ns0:c>
      <ns0:c r="I57" s="5"/>
      <ns0:c r="J57" s="5"/>
      <ns0:c r="K57" s="5"/>
      <ns0:c r="L57" s="16" t="str">
        <ns0:f>IF(COUNTA(A57:E57,G57,I57:K57)=0,"",IF(OR(A57="",B57="",C57="",NOT(ISNUMBER(D57)),NOT(ISNUMBER(E57)),E57&lt;=0,MOD(E57,1)&lt;&gt;0,I57="",J57="",H57="Нужна цена",AND(COUNTA(G57)&gt;0,OR(NOT(ISNUMBER(G57)),G57&lt;0,K57="")),AND(OR(C57="TGX",C57="TGC",C57="DZB"),E57&lt;&gt;1)),"Исправить данные",IF(INDEX('Тарифы'!$B$4:$B$12,MATCH(C57,'Тарифы'!$A$4:$A$12,0))&lt;&gt;'Контрольный лист'!$C$6,"Другой профиль",IF(COUNTIFS($A$5:$A$204,A57,$B$5:$B$204,B57,$C$5:$C$204,C57)&gt;1,"Повтор позиции",IF('Контрольный лист'!$C$5="","Исправить данные",IF(OR(D57&lt;'Контрольный лист'!$C$5,D57&gt;=EDATE('Контрольный лист'!$C$5,1)),"Вне месяца",""))))))</ns0:f>
      </ns0:c>
    </ns0:row>
    <ns0:row r="58" ht="25" customHeight="1">
      <ns0:c r="A58" s="21"/>
      <ns0:c r="B58" s="21"/>
      <ns0:c r="C58" s="21"/>
      <ns0:c r="D58" s="6"/>
      <ns0:c r="E58" s="25"/>
      <ns0:c r="F58" s="17" t="str">
        <ns0:f>IF(C58="","",IF(OR(C58="V1T",C58="V2T"),"По заданию",INDEX('Тарифы'!$E$4:$E$12,MATCH(C58,'Тарифы'!$A$4:$A$12,0))))</ns0:f>
      </ns0:c>
      <ns0:c r="G58" s="14"/>
      <ns0:c r="H58" s="17" t="str">
        <ns0:f>IF(OR(B58="",C58="",E58=""),"",IF(AND(NOT(ISNUMBER(G58)),NOT(ISNUMBER(F58))),"Нужна цена",ROUND(E58*IF(ISNUMBER(G58),G58,F58),2)))</ns0:f>
      </ns0:c>
      <ns0:c r="I58" s="5"/>
      <ns0:c r="J58" s="5"/>
      <ns0:c r="K58" s="5"/>
      <ns0:c r="L58" s="16" t="str">
        <ns0:f>IF(COUNTA(A58:E58,G58,I58:K58)=0,"",IF(OR(A58="",B58="",C58="",NOT(ISNUMBER(D58)),NOT(ISNUMBER(E58)),E58&lt;=0,MOD(E58,1)&lt;&gt;0,I58="",J58="",H58="Нужна цена",AND(COUNTA(G58)&gt;0,OR(NOT(ISNUMBER(G58)),G58&lt;0,K58="")),AND(OR(C58="TGX",C58="TGC",C58="DZB"),E58&lt;&gt;1)),"Исправить данные",IF(INDEX('Тарифы'!$B$4:$B$12,MATCH(C58,'Тарифы'!$A$4:$A$12,0))&lt;&gt;'Контрольный лист'!$C$6,"Другой профиль",IF(COUNTIFS($A$5:$A$204,A58,$B$5:$B$204,B58,$C$5:$C$204,C58)&gt;1,"Повтор позиции",IF('Контрольный лист'!$C$5="","Исправить данные",IF(OR(D58&lt;'Контрольный лист'!$C$5,D58&gt;=EDATE('Контрольный лист'!$C$5,1)),"Вне месяца",""))))))</ns0:f>
      </ns0:c>
    </ns0:row>
    <ns0:row r="59" ht="25" customHeight="1">
      <ns0:c r="A59" s="21"/>
      <ns0:c r="B59" s="21"/>
      <ns0:c r="C59" s="21"/>
      <ns0:c r="D59" s="6"/>
      <ns0:c r="E59" s="25"/>
      <ns0:c r="F59" s="17" t="str">
        <ns0:f>IF(C59="","",IF(OR(C59="V1T",C59="V2T"),"По заданию",INDEX('Тарифы'!$E$4:$E$12,MATCH(C59,'Тарифы'!$A$4:$A$12,0))))</ns0:f>
      </ns0:c>
      <ns0:c r="G59" s="14"/>
      <ns0:c r="H59" s="17" t="str">
        <ns0:f>IF(OR(B59="",C59="",E59=""),"",IF(AND(NOT(ISNUMBER(G59)),NOT(ISNUMBER(F59))),"Нужна цена",ROUND(E59*IF(ISNUMBER(G59),G59,F59),2)))</ns0:f>
      </ns0:c>
      <ns0:c r="I59" s="5"/>
      <ns0:c r="J59" s="5"/>
      <ns0:c r="K59" s="5"/>
      <ns0:c r="L59" s="16" t="str">
        <ns0:f>IF(COUNTA(A59:E59,G59,I59:K59)=0,"",IF(OR(A59="",B59="",C59="",NOT(ISNUMBER(D59)),NOT(ISNUMBER(E59)),E59&lt;=0,MOD(E59,1)&lt;&gt;0,I59="",J59="",H59="Нужна цена",AND(COUNTA(G59)&gt;0,OR(NOT(ISNUMBER(G59)),G59&lt;0,K59="")),AND(OR(C59="TGX",C59="TGC",C59="DZB"),E59&lt;&gt;1)),"Исправить данные",IF(INDEX('Тарифы'!$B$4:$B$12,MATCH(C59,'Тарифы'!$A$4:$A$12,0))&lt;&gt;'Контрольный лист'!$C$6,"Другой профиль",IF(COUNTIFS($A$5:$A$204,A59,$B$5:$B$204,B59,$C$5:$C$204,C59)&gt;1,"Повтор позиции",IF('Контрольный лист'!$C$5="","Исправить данные",IF(OR(D59&lt;'Контрольный лист'!$C$5,D59&gt;=EDATE('Контрольный лист'!$C$5,1)),"Вне месяца",""))))))</ns0:f>
      </ns0:c>
    </ns0:row>
    <ns0:row r="60" ht="25" customHeight="1">
      <ns0:c r="A60" s="21"/>
      <ns0:c r="B60" s="21"/>
      <ns0:c r="C60" s="21"/>
      <ns0:c r="D60" s="6"/>
      <ns0:c r="E60" s="25"/>
      <ns0:c r="F60" s="17" t="str">
        <ns0:f>IF(C60="","",IF(OR(C60="V1T",C60="V2T"),"По заданию",INDEX('Тарифы'!$E$4:$E$12,MATCH(C60,'Тарифы'!$A$4:$A$12,0))))</ns0:f>
      </ns0:c>
      <ns0:c r="G60" s="14"/>
      <ns0:c r="H60" s="17" t="str">
        <ns0:f>IF(OR(B60="",C60="",E60=""),"",IF(AND(NOT(ISNUMBER(G60)),NOT(ISNUMBER(F60))),"Нужна цена",ROUND(E60*IF(ISNUMBER(G60),G60,F60),2)))</ns0:f>
      </ns0:c>
      <ns0:c r="I60" s="5"/>
      <ns0:c r="J60" s="5"/>
      <ns0:c r="K60" s="5"/>
      <ns0:c r="L60" s="16" t="str">
        <ns0:f>IF(COUNTA(A60:E60,G60,I60:K60)=0,"",IF(OR(A60="",B60="",C60="",NOT(ISNUMBER(D60)),NOT(ISNUMBER(E60)),E60&lt;=0,MOD(E60,1)&lt;&gt;0,I60="",J60="",H60="Нужна цена",AND(COUNTA(G60)&gt;0,OR(NOT(ISNUMBER(G60)),G60&lt;0,K60="")),AND(OR(C60="TGX",C60="TGC",C60="DZB"),E60&lt;&gt;1)),"Исправить данные",IF(INDEX('Тарифы'!$B$4:$B$12,MATCH(C60,'Тарифы'!$A$4:$A$12,0))&lt;&gt;'Контрольный лист'!$C$6,"Другой профиль",IF(COUNTIFS($A$5:$A$204,A60,$B$5:$B$204,B60,$C$5:$C$204,C60)&gt;1,"Повтор позиции",IF('Контрольный лист'!$C$5="","Исправить данные",IF(OR(D60&lt;'Контрольный лист'!$C$5,D60&gt;=EDATE('Контрольный лист'!$C$5,1)),"Вне месяца",""))))))</ns0:f>
      </ns0:c>
    </ns0:row>
    <ns0:row r="61" ht="25" customHeight="1">
      <ns0:c r="A61" s="21"/>
      <ns0:c r="B61" s="21"/>
      <ns0:c r="C61" s="21"/>
      <ns0:c r="D61" s="6"/>
      <ns0:c r="E61" s="25"/>
      <ns0:c r="F61" s="17" t="str">
        <ns0:f>IF(C61="","",IF(OR(C61="V1T",C61="V2T"),"По заданию",INDEX('Тарифы'!$E$4:$E$12,MATCH(C61,'Тарифы'!$A$4:$A$12,0))))</ns0:f>
      </ns0:c>
      <ns0:c r="G61" s="14"/>
      <ns0:c r="H61" s="17" t="str">
        <ns0:f>IF(OR(B61="",C61="",E61=""),"",IF(AND(NOT(ISNUMBER(G61)),NOT(ISNUMBER(F61))),"Нужна цена",ROUND(E61*IF(ISNUMBER(G61),G61,F61),2)))</ns0:f>
      </ns0:c>
      <ns0:c r="I61" s="5"/>
      <ns0:c r="J61" s="5"/>
      <ns0:c r="K61" s="5"/>
      <ns0:c r="L61" s="16" t="str">
        <ns0:f>IF(COUNTA(A61:E61,G61,I61:K61)=0,"",IF(OR(A61="",B61="",C61="",NOT(ISNUMBER(D61)),NOT(ISNUMBER(E61)),E61&lt;=0,MOD(E61,1)&lt;&gt;0,I61="",J61="",H61="Нужна цена",AND(COUNTA(G61)&gt;0,OR(NOT(ISNUMBER(G61)),G61&lt;0,K61="")),AND(OR(C61="TGX",C61="TGC",C61="DZB"),E61&lt;&gt;1)),"Исправить данные",IF(INDEX('Тарифы'!$B$4:$B$12,MATCH(C61,'Тарифы'!$A$4:$A$12,0))&lt;&gt;'Контрольный лист'!$C$6,"Другой профиль",IF(COUNTIFS($A$5:$A$204,A61,$B$5:$B$204,B61,$C$5:$C$204,C61)&gt;1,"Повтор позиции",IF('Контрольный лист'!$C$5="","Исправить данные",IF(OR(D61&lt;'Контрольный лист'!$C$5,D61&gt;=EDATE('Контрольный лист'!$C$5,1)),"Вне месяца",""))))))</ns0:f>
      </ns0:c>
    </ns0:row>
    <ns0:row r="62" ht="25" customHeight="1">
      <ns0:c r="A62" s="21"/>
      <ns0:c r="B62" s="21"/>
      <ns0:c r="C62" s="21"/>
      <ns0:c r="D62" s="6"/>
      <ns0:c r="E62" s="25"/>
      <ns0:c r="F62" s="17" t="str">
        <ns0:f>IF(C62="","",IF(OR(C62="V1T",C62="V2T"),"По заданию",INDEX('Тарифы'!$E$4:$E$12,MATCH(C62,'Тарифы'!$A$4:$A$12,0))))</ns0:f>
      </ns0:c>
      <ns0:c r="G62" s="14"/>
      <ns0:c r="H62" s="17" t="str">
        <ns0:f>IF(OR(B62="",C62="",E62=""),"",IF(AND(NOT(ISNUMBER(G62)),NOT(ISNUMBER(F62))),"Нужна цена",ROUND(E62*IF(ISNUMBER(G62),G62,F62),2)))</ns0:f>
      </ns0:c>
      <ns0:c r="I62" s="5"/>
      <ns0:c r="J62" s="5"/>
      <ns0:c r="K62" s="5"/>
      <ns0:c r="L62" s="16" t="str">
        <ns0:f>IF(COUNTA(A62:E62,G62,I62:K62)=0,"",IF(OR(A62="",B62="",C62="",NOT(ISNUMBER(D62)),NOT(ISNUMBER(E62)),E62&lt;=0,MOD(E62,1)&lt;&gt;0,I62="",J62="",H62="Нужна цена",AND(COUNTA(G62)&gt;0,OR(NOT(ISNUMBER(G62)),G62&lt;0,K62="")),AND(OR(C62="TGX",C62="TGC",C62="DZB"),E62&lt;&gt;1)),"Исправить данные",IF(INDEX('Тарифы'!$B$4:$B$12,MATCH(C62,'Тарифы'!$A$4:$A$12,0))&lt;&gt;'Контрольный лист'!$C$6,"Другой профиль",IF(COUNTIFS($A$5:$A$204,A62,$B$5:$B$204,B62,$C$5:$C$204,C62)&gt;1,"Повтор позиции",IF('Контрольный лист'!$C$5="","Исправить данные",IF(OR(D62&lt;'Контрольный лист'!$C$5,D62&gt;=EDATE('Контрольный лист'!$C$5,1)),"Вне месяца",""))))))</ns0:f>
      </ns0:c>
    </ns0:row>
    <ns0:row r="63" ht="25" customHeight="1">
      <ns0:c r="A63" s="21"/>
      <ns0:c r="B63" s="21"/>
      <ns0:c r="C63" s="21"/>
      <ns0:c r="D63" s="6"/>
      <ns0:c r="E63" s="25"/>
      <ns0:c r="F63" s="17" t="str">
        <ns0:f>IF(C63="","",IF(OR(C63="V1T",C63="V2T"),"По заданию",INDEX('Тарифы'!$E$4:$E$12,MATCH(C63,'Тарифы'!$A$4:$A$12,0))))</ns0:f>
      </ns0:c>
      <ns0:c r="G63" s="14"/>
      <ns0:c r="H63" s="17" t="str">
        <ns0:f>IF(OR(B63="",C63="",E63=""),"",IF(AND(NOT(ISNUMBER(G63)),NOT(ISNUMBER(F63))),"Нужна цена",ROUND(E63*IF(ISNUMBER(G63),G63,F63),2)))</ns0:f>
      </ns0:c>
      <ns0:c r="I63" s="5"/>
      <ns0:c r="J63" s="5"/>
      <ns0:c r="K63" s="5"/>
      <ns0:c r="L63" s="16" t="str">
        <ns0:f>IF(COUNTA(A63:E63,G63,I63:K63)=0,"",IF(OR(A63="",B63="",C63="",NOT(ISNUMBER(D63)),NOT(ISNUMBER(E63)),E63&lt;=0,MOD(E63,1)&lt;&gt;0,I63="",J63="",H63="Нужна цена",AND(COUNTA(G63)&gt;0,OR(NOT(ISNUMBER(G63)),G63&lt;0,K63="")),AND(OR(C63="TGX",C63="TGC",C63="DZB"),E63&lt;&gt;1)),"Исправить данные",IF(INDEX('Тарифы'!$B$4:$B$12,MATCH(C63,'Тарифы'!$A$4:$A$12,0))&lt;&gt;'Контрольный лист'!$C$6,"Другой профиль",IF(COUNTIFS($A$5:$A$204,A63,$B$5:$B$204,B63,$C$5:$C$204,C63)&gt;1,"Повтор позиции",IF('Контрольный лист'!$C$5="","Исправить данные",IF(OR(D63&lt;'Контрольный лист'!$C$5,D63&gt;=EDATE('Контрольный лист'!$C$5,1)),"Вне месяца",""))))))</ns0:f>
      </ns0:c>
    </ns0:row>
    <ns0:row r="64" ht="25" customHeight="1">
      <ns0:c r="A64" s="21"/>
      <ns0:c r="B64" s="21"/>
      <ns0:c r="C64" s="21"/>
      <ns0:c r="D64" s="6"/>
      <ns0:c r="E64" s="25"/>
      <ns0:c r="F64" s="17" t="str">
        <ns0:f>IF(C64="","",IF(OR(C64="V1T",C64="V2T"),"По заданию",INDEX('Тарифы'!$E$4:$E$12,MATCH(C64,'Тарифы'!$A$4:$A$12,0))))</ns0:f>
      </ns0:c>
      <ns0:c r="G64" s="14"/>
      <ns0:c r="H64" s="17" t="str">
        <ns0:f>IF(OR(B64="",C64="",E64=""),"",IF(AND(NOT(ISNUMBER(G64)),NOT(ISNUMBER(F64))),"Нужна цена",ROUND(E64*IF(ISNUMBER(G64),G64,F64),2)))</ns0:f>
      </ns0:c>
      <ns0:c r="I64" s="5"/>
      <ns0:c r="J64" s="5"/>
      <ns0:c r="K64" s="5"/>
      <ns0:c r="L64" s="16" t="str">
        <ns0:f>IF(COUNTA(A64:E64,G64,I64:K64)=0,"",IF(OR(A64="",B64="",C64="",NOT(ISNUMBER(D64)),NOT(ISNUMBER(E64)),E64&lt;=0,MOD(E64,1)&lt;&gt;0,I64="",J64="",H64="Нужна цена",AND(COUNTA(G64)&gt;0,OR(NOT(ISNUMBER(G64)),G64&lt;0,K64="")),AND(OR(C64="TGX",C64="TGC",C64="DZB"),E64&lt;&gt;1)),"Исправить данные",IF(INDEX('Тарифы'!$B$4:$B$12,MATCH(C64,'Тарифы'!$A$4:$A$12,0))&lt;&gt;'Контрольный лист'!$C$6,"Другой профиль",IF(COUNTIFS($A$5:$A$204,A64,$B$5:$B$204,B64,$C$5:$C$204,C64)&gt;1,"Повтор позиции",IF('Контрольный лист'!$C$5="","Исправить данные",IF(OR(D64&lt;'Контрольный лист'!$C$5,D64&gt;=EDATE('Контрольный лист'!$C$5,1)),"Вне месяца",""))))))</ns0:f>
      </ns0:c>
    </ns0:row>
    <ns0:row r="65" ht="25" customHeight="1">
      <ns0:c r="A65" s="21"/>
      <ns0:c r="B65" s="21"/>
      <ns0:c r="C65" s="21"/>
      <ns0:c r="D65" s="6"/>
      <ns0:c r="E65" s="25"/>
      <ns0:c r="F65" s="17" t="str">
        <ns0:f>IF(C65="","",IF(OR(C65="V1T",C65="V2T"),"По заданию",INDEX('Тарифы'!$E$4:$E$12,MATCH(C65,'Тарифы'!$A$4:$A$12,0))))</ns0:f>
      </ns0:c>
      <ns0:c r="G65" s="14"/>
      <ns0:c r="H65" s="17" t="str">
        <ns0:f>IF(OR(B65="",C65="",E65=""),"",IF(AND(NOT(ISNUMBER(G65)),NOT(ISNUMBER(F65))),"Нужна цена",ROUND(E65*IF(ISNUMBER(G65),G65,F65),2)))</ns0:f>
      </ns0:c>
      <ns0:c r="I65" s="5"/>
      <ns0:c r="J65" s="5"/>
      <ns0:c r="K65" s="5"/>
      <ns0:c r="L65" s="16" t="str">
        <ns0:f>IF(COUNTA(A65:E65,G65,I65:K65)=0,"",IF(OR(A65="",B65="",C65="",NOT(ISNUMBER(D65)),NOT(ISNUMBER(E65)),E65&lt;=0,MOD(E65,1)&lt;&gt;0,I65="",J65="",H65="Нужна цена",AND(COUNTA(G65)&gt;0,OR(NOT(ISNUMBER(G65)),G65&lt;0,K65="")),AND(OR(C65="TGX",C65="TGC",C65="DZB"),E65&lt;&gt;1)),"Исправить данные",IF(INDEX('Тарифы'!$B$4:$B$12,MATCH(C65,'Тарифы'!$A$4:$A$12,0))&lt;&gt;'Контрольный лист'!$C$6,"Другой профиль",IF(COUNTIFS($A$5:$A$204,A65,$B$5:$B$204,B65,$C$5:$C$204,C65)&gt;1,"Повтор позиции",IF('Контрольный лист'!$C$5="","Исправить данные",IF(OR(D65&lt;'Контрольный лист'!$C$5,D65&gt;=EDATE('Контрольный лист'!$C$5,1)),"Вне месяца",""))))))</ns0:f>
      </ns0:c>
    </ns0:row>
    <ns0:row r="66" ht="25" customHeight="1">
      <ns0:c r="A66" s="21"/>
      <ns0:c r="B66" s="21"/>
      <ns0:c r="C66" s="21"/>
      <ns0:c r="D66" s="6"/>
      <ns0:c r="E66" s="25"/>
      <ns0:c r="F66" s="17" t="str">
        <ns0:f>IF(C66="","",IF(OR(C66="V1T",C66="V2T"),"По заданию",INDEX('Тарифы'!$E$4:$E$12,MATCH(C66,'Тарифы'!$A$4:$A$12,0))))</ns0:f>
      </ns0:c>
      <ns0:c r="G66" s="14"/>
      <ns0:c r="H66" s="17" t="str">
        <ns0:f>IF(OR(B66="",C66="",E66=""),"",IF(AND(NOT(ISNUMBER(G66)),NOT(ISNUMBER(F66))),"Нужна цена",ROUND(E66*IF(ISNUMBER(G66),G66,F66),2)))</ns0:f>
      </ns0:c>
      <ns0:c r="I66" s="5"/>
      <ns0:c r="J66" s="5"/>
      <ns0:c r="K66" s="5"/>
      <ns0:c r="L66" s="16" t="str">
        <ns0:f>IF(COUNTA(A66:E66,G66,I66:K66)=0,"",IF(OR(A66="",B66="",C66="",NOT(ISNUMBER(D66)),NOT(ISNUMBER(E66)),E66&lt;=0,MOD(E66,1)&lt;&gt;0,I66="",J66="",H66="Нужна цена",AND(COUNTA(G66)&gt;0,OR(NOT(ISNUMBER(G66)),G66&lt;0,K66="")),AND(OR(C66="TGX",C66="TGC",C66="DZB"),E66&lt;&gt;1)),"Исправить данные",IF(INDEX('Тарифы'!$B$4:$B$12,MATCH(C66,'Тарифы'!$A$4:$A$12,0))&lt;&gt;'Контрольный лист'!$C$6,"Другой профиль",IF(COUNTIFS($A$5:$A$204,A66,$B$5:$B$204,B66,$C$5:$C$204,C66)&gt;1,"Повтор позиции",IF('Контрольный лист'!$C$5="","Исправить данные",IF(OR(D66&lt;'Контрольный лист'!$C$5,D66&gt;=EDATE('Контрольный лист'!$C$5,1)),"Вне месяца",""))))))</ns0:f>
      </ns0:c>
    </ns0:row>
    <ns0:row r="67" ht="25" customHeight="1">
      <ns0:c r="A67" s="21"/>
      <ns0:c r="B67" s="21"/>
      <ns0:c r="C67" s="21"/>
      <ns0:c r="D67" s="6"/>
      <ns0:c r="E67" s="25"/>
      <ns0:c r="F67" s="17" t="str">
        <ns0:f>IF(C67="","",IF(OR(C67="V1T",C67="V2T"),"По заданию",INDEX('Тарифы'!$E$4:$E$12,MATCH(C67,'Тарифы'!$A$4:$A$12,0))))</ns0:f>
      </ns0:c>
      <ns0:c r="G67" s="14"/>
      <ns0:c r="H67" s="17" t="str">
        <ns0:f>IF(OR(B67="",C67="",E67=""),"",IF(AND(NOT(ISNUMBER(G67)),NOT(ISNUMBER(F67))),"Нужна цена",ROUND(E67*IF(ISNUMBER(G67),G67,F67),2)))</ns0:f>
      </ns0:c>
      <ns0:c r="I67" s="5"/>
      <ns0:c r="J67" s="5"/>
      <ns0:c r="K67" s="5"/>
      <ns0:c r="L67" s="16" t="str">
        <ns0:f>IF(COUNTA(A67:E67,G67,I67:K67)=0,"",IF(OR(A67="",B67="",C67="",NOT(ISNUMBER(D67)),NOT(ISNUMBER(E67)),E67&lt;=0,MOD(E67,1)&lt;&gt;0,I67="",J67="",H67="Нужна цена",AND(COUNTA(G67)&gt;0,OR(NOT(ISNUMBER(G67)),G67&lt;0,K67="")),AND(OR(C67="TGX",C67="TGC",C67="DZB"),E67&lt;&gt;1)),"Исправить данные",IF(INDEX('Тарифы'!$B$4:$B$12,MATCH(C67,'Тарифы'!$A$4:$A$12,0))&lt;&gt;'Контрольный лист'!$C$6,"Другой профиль",IF(COUNTIFS($A$5:$A$204,A67,$B$5:$B$204,B67,$C$5:$C$204,C67)&gt;1,"Повтор позиции",IF('Контрольный лист'!$C$5="","Исправить данные",IF(OR(D67&lt;'Контрольный лист'!$C$5,D67&gt;=EDATE('Контрольный лист'!$C$5,1)),"Вне месяца",""))))))</ns0:f>
      </ns0:c>
    </ns0:row>
    <ns0:row r="68" ht="25" customHeight="1">
      <ns0:c r="A68" s="21"/>
      <ns0:c r="B68" s="21"/>
      <ns0:c r="C68" s="21"/>
      <ns0:c r="D68" s="6"/>
      <ns0:c r="E68" s="25"/>
      <ns0:c r="F68" s="17" t="str">
        <ns0:f>IF(C68="","",IF(OR(C68="V1T",C68="V2T"),"По заданию",INDEX('Тарифы'!$E$4:$E$12,MATCH(C68,'Тарифы'!$A$4:$A$12,0))))</ns0:f>
      </ns0:c>
      <ns0:c r="G68" s="14"/>
      <ns0:c r="H68" s="17" t="str">
        <ns0:f>IF(OR(B68="",C68="",E68=""),"",IF(AND(NOT(ISNUMBER(G68)),NOT(ISNUMBER(F68))),"Нужна цена",ROUND(E68*IF(ISNUMBER(G68),G68,F68),2)))</ns0:f>
      </ns0:c>
      <ns0:c r="I68" s="5"/>
      <ns0:c r="J68" s="5"/>
      <ns0:c r="K68" s="5"/>
      <ns0:c r="L68" s="16" t="str">
        <ns0:f>IF(COUNTA(A68:E68,G68,I68:K68)=0,"",IF(OR(A68="",B68="",C68="",NOT(ISNUMBER(D68)),NOT(ISNUMBER(E68)),E68&lt;=0,MOD(E68,1)&lt;&gt;0,I68="",J68="",H68="Нужна цена",AND(COUNTA(G68)&gt;0,OR(NOT(ISNUMBER(G68)),G68&lt;0,K68="")),AND(OR(C68="TGX",C68="TGC",C68="DZB"),E68&lt;&gt;1)),"Исправить данные",IF(INDEX('Тарифы'!$B$4:$B$12,MATCH(C68,'Тарифы'!$A$4:$A$12,0))&lt;&gt;'Контрольный лист'!$C$6,"Другой профиль",IF(COUNTIFS($A$5:$A$204,A68,$B$5:$B$204,B68,$C$5:$C$204,C68)&gt;1,"Повтор позиции",IF('Контрольный лист'!$C$5="","Исправить данные",IF(OR(D68&lt;'Контрольный лист'!$C$5,D68&gt;=EDATE('Контрольный лист'!$C$5,1)),"Вне месяца",""))))))</ns0:f>
      </ns0:c>
    </ns0:row>
    <ns0:row r="69" ht="25" customHeight="1">
      <ns0:c r="A69" s="21"/>
      <ns0:c r="B69" s="21"/>
      <ns0:c r="C69" s="21"/>
      <ns0:c r="D69" s="6"/>
      <ns0:c r="E69" s="25"/>
      <ns0:c r="F69" s="17" t="str">
        <ns0:f>IF(C69="","",IF(OR(C69="V1T",C69="V2T"),"По заданию",INDEX('Тарифы'!$E$4:$E$12,MATCH(C69,'Тарифы'!$A$4:$A$12,0))))</ns0:f>
      </ns0:c>
      <ns0:c r="G69" s="14"/>
      <ns0:c r="H69" s="17" t="str">
        <ns0:f>IF(OR(B69="",C69="",E69=""),"",IF(AND(NOT(ISNUMBER(G69)),NOT(ISNUMBER(F69))),"Нужна цена",ROUND(E69*IF(ISNUMBER(G69),G69,F69),2)))</ns0:f>
      </ns0:c>
      <ns0:c r="I69" s="5"/>
      <ns0:c r="J69" s="5"/>
      <ns0:c r="K69" s="5"/>
      <ns0:c r="L69" s="16" t="str">
        <ns0:f>IF(COUNTA(A69:E69,G69,I69:K69)=0,"",IF(OR(A69="",B69="",C69="",NOT(ISNUMBER(D69)),NOT(ISNUMBER(E69)),E69&lt;=0,MOD(E69,1)&lt;&gt;0,I69="",J69="",H69="Нужна цена",AND(COUNTA(G69)&gt;0,OR(NOT(ISNUMBER(G69)),G69&lt;0,K69="")),AND(OR(C69="TGX",C69="TGC",C69="DZB"),E69&lt;&gt;1)),"Исправить данные",IF(INDEX('Тарифы'!$B$4:$B$12,MATCH(C69,'Тарифы'!$A$4:$A$12,0))&lt;&gt;'Контрольный лист'!$C$6,"Другой профиль",IF(COUNTIFS($A$5:$A$204,A69,$B$5:$B$204,B69,$C$5:$C$204,C69)&gt;1,"Повтор позиции",IF('Контрольный лист'!$C$5="","Исправить данные",IF(OR(D69&lt;'Контрольный лист'!$C$5,D69&gt;=EDATE('Контрольный лист'!$C$5,1)),"Вне месяца",""))))))</ns0:f>
      </ns0:c>
    </ns0:row>
    <ns0:row r="70" ht="25" customHeight="1">
      <ns0:c r="A70" s="21"/>
      <ns0:c r="B70" s="21"/>
      <ns0:c r="C70" s="21"/>
      <ns0:c r="D70" s="6"/>
      <ns0:c r="E70" s="25"/>
      <ns0:c r="F70" s="17" t="str">
        <ns0:f>IF(C70="","",IF(OR(C70="V1T",C70="V2T"),"По заданию",INDEX('Тарифы'!$E$4:$E$12,MATCH(C70,'Тарифы'!$A$4:$A$12,0))))</ns0:f>
      </ns0:c>
      <ns0:c r="G70" s="14"/>
      <ns0:c r="H70" s="17" t="str">
        <ns0:f>IF(OR(B70="",C70="",E70=""),"",IF(AND(NOT(ISNUMBER(G70)),NOT(ISNUMBER(F70))),"Нужна цена",ROUND(E70*IF(ISNUMBER(G70),G70,F70),2)))</ns0:f>
      </ns0:c>
      <ns0:c r="I70" s="5"/>
      <ns0:c r="J70" s="5"/>
      <ns0:c r="K70" s="5"/>
      <ns0:c r="L70" s="16" t="str">
        <ns0:f>IF(COUNTA(A70:E70,G70,I70:K70)=0,"",IF(OR(A70="",B70="",C70="",NOT(ISNUMBER(D70)),NOT(ISNUMBER(E70)),E70&lt;=0,MOD(E70,1)&lt;&gt;0,I70="",J70="",H70="Нужна цена",AND(COUNTA(G70)&gt;0,OR(NOT(ISNUMBER(G70)),G70&lt;0,K70="")),AND(OR(C70="TGX",C70="TGC",C70="DZB"),E70&lt;&gt;1)),"Исправить данные",IF(INDEX('Тарифы'!$B$4:$B$12,MATCH(C70,'Тарифы'!$A$4:$A$12,0))&lt;&gt;'Контрольный лист'!$C$6,"Другой профиль",IF(COUNTIFS($A$5:$A$204,A70,$B$5:$B$204,B70,$C$5:$C$204,C70)&gt;1,"Повтор позиции",IF('Контрольный лист'!$C$5="","Исправить данные",IF(OR(D70&lt;'Контрольный лист'!$C$5,D70&gt;=EDATE('Контрольный лист'!$C$5,1)),"Вне месяца",""))))))</ns0:f>
      </ns0:c>
    </ns0:row>
    <ns0:row r="71" ht="25" customHeight="1">
      <ns0:c r="A71" s="21"/>
      <ns0:c r="B71" s="21"/>
      <ns0:c r="C71" s="21"/>
      <ns0:c r="D71" s="6"/>
      <ns0:c r="E71" s="25"/>
      <ns0:c r="F71" s="17" t="str">
        <ns0:f>IF(C71="","",IF(OR(C71="V1T",C71="V2T"),"По заданию",INDEX('Тарифы'!$E$4:$E$12,MATCH(C71,'Тарифы'!$A$4:$A$12,0))))</ns0:f>
      </ns0:c>
      <ns0:c r="G71" s="14"/>
      <ns0:c r="H71" s="17" t="str">
        <ns0:f>IF(OR(B71="",C71="",E71=""),"",IF(AND(NOT(ISNUMBER(G71)),NOT(ISNUMBER(F71))),"Нужна цена",ROUND(E71*IF(ISNUMBER(G71),G71,F71),2)))</ns0:f>
      </ns0:c>
      <ns0:c r="I71" s="5"/>
      <ns0:c r="J71" s="5"/>
      <ns0:c r="K71" s="5"/>
      <ns0:c r="L71" s="16" t="str">
        <ns0:f>IF(COUNTA(A71:E71,G71,I71:K71)=0,"",IF(OR(A71="",B71="",C71="",NOT(ISNUMBER(D71)),NOT(ISNUMBER(E71)),E71&lt;=0,MOD(E71,1)&lt;&gt;0,I71="",J71="",H71="Нужна цена",AND(COUNTA(G71)&gt;0,OR(NOT(ISNUMBER(G71)),G71&lt;0,K71="")),AND(OR(C71="TGX",C71="TGC",C71="DZB"),E71&lt;&gt;1)),"Исправить данные",IF(INDEX('Тарифы'!$B$4:$B$12,MATCH(C71,'Тарифы'!$A$4:$A$12,0))&lt;&gt;'Контрольный лист'!$C$6,"Другой профиль",IF(COUNTIFS($A$5:$A$204,A71,$B$5:$B$204,B71,$C$5:$C$204,C71)&gt;1,"Повтор позиции",IF('Контрольный лист'!$C$5="","Исправить данные",IF(OR(D71&lt;'Контрольный лист'!$C$5,D71&gt;=EDATE('Контрольный лист'!$C$5,1)),"Вне месяца",""))))))</ns0:f>
      </ns0:c>
    </ns0:row>
    <ns0:row r="72" ht="25" customHeight="1">
      <ns0:c r="A72" s="21"/>
      <ns0:c r="B72" s="21"/>
      <ns0:c r="C72" s="21"/>
      <ns0:c r="D72" s="6"/>
      <ns0:c r="E72" s="25"/>
      <ns0:c r="F72" s="17" t="str">
        <ns0:f>IF(C72="","",IF(OR(C72="V1T",C72="V2T"),"По заданию",INDEX('Тарифы'!$E$4:$E$12,MATCH(C72,'Тарифы'!$A$4:$A$12,0))))</ns0:f>
      </ns0:c>
      <ns0:c r="G72" s="14"/>
      <ns0:c r="H72" s="17" t="str">
        <ns0:f>IF(OR(B72="",C72="",E72=""),"",IF(AND(NOT(ISNUMBER(G72)),NOT(ISNUMBER(F72))),"Нужна цена",ROUND(E72*IF(ISNUMBER(G72),G72,F72),2)))</ns0:f>
      </ns0:c>
      <ns0:c r="I72" s="5"/>
      <ns0:c r="J72" s="5"/>
      <ns0:c r="K72" s="5"/>
      <ns0:c r="L72" s="16" t="str">
        <ns0:f>IF(COUNTA(A72:E72,G72,I72:K72)=0,"",IF(OR(A72="",B72="",C72="",NOT(ISNUMBER(D72)),NOT(ISNUMBER(E72)),E72&lt;=0,MOD(E72,1)&lt;&gt;0,I72="",J72="",H72="Нужна цена",AND(COUNTA(G72)&gt;0,OR(NOT(ISNUMBER(G72)),G72&lt;0,K72="")),AND(OR(C72="TGX",C72="TGC",C72="DZB"),E72&lt;&gt;1)),"Исправить данные",IF(INDEX('Тарифы'!$B$4:$B$12,MATCH(C72,'Тарифы'!$A$4:$A$12,0))&lt;&gt;'Контрольный лист'!$C$6,"Другой профиль",IF(COUNTIFS($A$5:$A$204,A72,$B$5:$B$204,B72,$C$5:$C$204,C72)&gt;1,"Повтор позиции",IF('Контрольный лист'!$C$5="","Исправить данные",IF(OR(D72&lt;'Контрольный лист'!$C$5,D72&gt;=EDATE('Контрольный лист'!$C$5,1)),"Вне месяца",""))))))</ns0:f>
      </ns0:c>
    </ns0:row>
    <ns0:row r="73" ht="25" customHeight="1">
      <ns0:c r="A73" s="21"/>
      <ns0:c r="B73" s="21"/>
      <ns0:c r="C73" s="21"/>
      <ns0:c r="D73" s="6"/>
      <ns0:c r="E73" s="25"/>
      <ns0:c r="F73" s="17" t="str">
        <ns0:f>IF(C73="","",IF(OR(C73="V1T",C73="V2T"),"По заданию",INDEX('Тарифы'!$E$4:$E$12,MATCH(C73,'Тарифы'!$A$4:$A$12,0))))</ns0:f>
      </ns0:c>
      <ns0:c r="G73" s="14"/>
      <ns0:c r="H73" s="17" t="str">
        <ns0:f>IF(OR(B73="",C73="",E73=""),"",IF(AND(NOT(ISNUMBER(G73)),NOT(ISNUMBER(F73))),"Нужна цена",ROUND(E73*IF(ISNUMBER(G73),G73,F73),2)))</ns0:f>
      </ns0:c>
      <ns0:c r="I73" s="5"/>
      <ns0:c r="J73" s="5"/>
      <ns0:c r="K73" s="5"/>
      <ns0:c r="L73" s="16" t="str">
        <ns0:f>IF(COUNTA(A73:E73,G73,I73:K73)=0,"",IF(OR(A73="",B73="",C73="",NOT(ISNUMBER(D73)),NOT(ISNUMBER(E73)),E73&lt;=0,MOD(E73,1)&lt;&gt;0,I73="",J73="",H73="Нужна цена",AND(COUNTA(G73)&gt;0,OR(NOT(ISNUMBER(G73)),G73&lt;0,K73="")),AND(OR(C73="TGX",C73="TGC",C73="DZB"),E73&lt;&gt;1)),"Исправить данные",IF(INDEX('Тарифы'!$B$4:$B$12,MATCH(C73,'Тарифы'!$A$4:$A$12,0))&lt;&gt;'Контрольный лист'!$C$6,"Другой профиль",IF(COUNTIFS($A$5:$A$204,A73,$B$5:$B$204,B73,$C$5:$C$204,C73)&gt;1,"Повтор позиции",IF('Контрольный лист'!$C$5="","Исправить данные",IF(OR(D73&lt;'Контрольный лист'!$C$5,D73&gt;=EDATE('Контрольный лист'!$C$5,1)),"Вне месяца",""))))))</ns0:f>
      </ns0:c>
    </ns0:row>
    <ns0:row r="74" ht="25" customHeight="1">
      <ns0:c r="A74" s="21"/>
      <ns0:c r="B74" s="21"/>
      <ns0:c r="C74" s="21"/>
      <ns0:c r="D74" s="6"/>
      <ns0:c r="E74" s="25"/>
      <ns0:c r="F74" s="17" t="str">
        <ns0:f>IF(C74="","",IF(OR(C74="V1T",C74="V2T"),"По заданию",INDEX('Тарифы'!$E$4:$E$12,MATCH(C74,'Тарифы'!$A$4:$A$12,0))))</ns0:f>
      </ns0:c>
      <ns0:c r="G74" s="14"/>
      <ns0:c r="H74" s="17" t="str">
        <ns0:f>IF(OR(B74="",C74="",E74=""),"",IF(AND(NOT(ISNUMBER(G74)),NOT(ISNUMBER(F74))),"Нужна цена",ROUND(E74*IF(ISNUMBER(G74),G74,F74),2)))</ns0:f>
      </ns0:c>
      <ns0:c r="I74" s="5"/>
      <ns0:c r="J74" s="5"/>
      <ns0:c r="K74" s="5"/>
      <ns0:c r="L74" s="16" t="str">
        <ns0:f>IF(COUNTA(A74:E74,G74,I74:K74)=0,"",IF(OR(A74="",B74="",C74="",NOT(ISNUMBER(D74)),NOT(ISNUMBER(E74)),E74&lt;=0,MOD(E74,1)&lt;&gt;0,I74="",J74="",H74="Нужна цена",AND(COUNTA(G74)&gt;0,OR(NOT(ISNUMBER(G74)),G74&lt;0,K74="")),AND(OR(C74="TGX",C74="TGC",C74="DZB"),E74&lt;&gt;1)),"Исправить данные",IF(INDEX('Тарифы'!$B$4:$B$12,MATCH(C74,'Тарифы'!$A$4:$A$12,0))&lt;&gt;'Контрольный лист'!$C$6,"Другой профиль",IF(COUNTIFS($A$5:$A$204,A74,$B$5:$B$204,B74,$C$5:$C$204,C74)&gt;1,"Повтор позиции",IF('Контрольный лист'!$C$5="","Исправить данные",IF(OR(D74&lt;'Контрольный лист'!$C$5,D74&gt;=EDATE('Контрольный лист'!$C$5,1)),"Вне месяца",""))))))</ns0:f>
      </ns0:c>
    </ns0:row>
    <ns0:row r="75" ht="25" customHeight="1">
      <ns0:c r="A75" s="21"/>
      <ns0:c r="B75" s="21"/>
      <ns0:c r="C75" s="21"/>
      <ns0:c r="D75" s="6"/>
      <ns0:c r="E75" s="25"/>
      <ns0:c r="F75" s="17" t="str">
        <ns0:f>IF(C75="","",IF(OR(C75="V1T",C75="V2T"),"По заданию",INDEX('Тарифы'!$E$4:$E$12,MATCH(C75,'Тарифы'!$A$4:$A$12,0))))</ns0:f>
      </ns0:c>
      <ns0:c r="G75" s="14"/>
      <ns0:c r="H75" s="17" t="str">
        <ns0:f>IF(OR(B75="",C75="",E75=""),"",IF(AND(NOT(ISNUMBER(G75)),NOT(ISNUMBER(F75))),"Нужна цена",ROUND(E75*IF(ISNUMBER(G75),G75,F75),2)))</ns0:f>
      </ns0:c>
      <ns0:c r="I75" s="5"/>
      <ns0:c r="J75" s="5"/>
      <ns0:c r="K75" s="5"/>
      <ns0:c r="L75" s="16" t="str">
        <ns0:f>IF(COUNTA(A75:E75,G75,I75:K75)=0,"",IF(OR(A75="",B75="",C75="",NOT(ISNUMBER(D75)),NOT(ISNUMBER(E75)),E75&lt;=0,MOD(E75,1)&lt;&gt;0,I75="",J75="",H75="Нужна цена",AND(COUNTA(G75)&gt;0,OR(NOT(ISNUMBER(G75)),G75&lt;0,K75="")),AND(OR(C75="TGX",C75="TGC",C75="DZB"),E75&lt;&gt;1)),"Исправить данные",IF(INDEX('Тарифы'!$B$4:$B$12,MATCH(C75,'Тарифы'!$A$4:$A$12,0))&lt;&gt;'Контрольный лист'!$C$6,"Другой профиль",IF(COUNTIFS($A$5:$A$204,A75,$B$5:$B$204,B75,$C$5:$C$204,C75)&gt;1,"Повтор позиции",IF('Контрольный лист'!$C$5="","Исправить данные",IF(OR(D75&lt;'Контрольный лист'!$C$5,D75&gt;=EDATE('Контрольный лист'!$C$5,1)),"Вне месяца",""))))))</ns0:f>
      </ns0:c>
    </ns0:row>
    <ns0:row r="76" ht="25" customHeight="1">
      <ns0:c r="A76" s="21"/>
      <ns0:c r="B76" s="21"/>
      <ns0:c r="C76" s="21"/>
      <ns0:c r="D76" s="6"/>
      <ns0:c r="E76" s="25"/>
      <ns0:c r="F76" s="17" t="str">
        <ns0:f>IF(C76="","",IF(OR(C76="V1T",C76="V2T"),"По заданию",INDEX('Тарифы'!$E$4:$E$12,MATCH(C76,'Тарифы'!$A$4:$A$12,0))))</ns0:f>
      </ns0:c>
      <ns0:c r="G76" s="14"/>
      <ns0:c r="H76" s="17" t="str">
        <ns0:f>IF(OR(B76="",C76="",E76=""),"",IF(AND(NOT(ISNUMBER(G76)),NOT(ISNUMBER(F76))),"Нужна цена",ROUND(E76*IF(ISNUMBER(G76),G76,F76),2)))</ns0:f>
      </ns0:c>
      <ns0:c r="I76" s="5"/>
      <ns0:c r="J76" s="5"/>
      <ns0:c r="K76" s="5"/>
      <ns0:c r="L76" s="16" t="str">
        <ns0:f>IF(COUNTA(A76:E76,G76,I76:K76)=0,"",IF(OR(A76="",B76="",C76="",NOT(ISNUMBER(D76)),NOT(ISNUMBER(E76)),E76&lt;=0,MOD(E76,1)&lt;&gt;0,I76="",J76="",H76="Нужна цена",AND(COUNTA(G76)&gt;0,OR(NOT(ISNUMBER(G76)),G76&lt;0,K76="")),AND(OR(C76="TGX",C76="TGC",C76="DZB"),E76&lt;&gt;1)),"Исправить данные",IF(INDEX('Тарифы'!$B$4:$B$12,MATCH(C76,'Тарифы'!$A$4:$A$12,0))&lt;&gt;'Контрольный лист'!$C$6,"Другой профиль",IF(COUNTIFS($A$5:$A$204,A76,$B$5:$B$204,B76,$C$5:$C$204,C76)&gt;1,"Повтор позиции",IF('Контрольный лист'!$C$5="","Исправить данные",IF(OR(D76&lt;'Контрольный лист'!$C$5,D76&gt;=EDATE('Контрольный лист'!$C$5,1)),"Вне месяца",""))))))</ns0:f>
      </ns0:c>
    </ns0:row>
    <ns0:row r="77" ht="25" customHeight="1">
      <ns0:c r="A77" s="21"/>
      <ns0:c r="B77" s="21"/>
      <ns0:c r="C77" s="21"/>
      <ns0:c r="D77" s="6"/>
      <ns0:c r="E77" s="25"/>
      <ns0:c r="F77" s="17" t="str">
        <ns0:f>IF(C77="","",IF(OR(C77="V1T",C77="V2T"),"По заданию",INDEX('Тарифы'!$E$4:$E$12,MATCH(C77,'Тарифы'!$A$4:$A$12,0))))</ns0:f>
      </ns0:c>
      <ns0:c r="G77" s="14"/>
      <ns0:c r="H77" s="17" t="str">
        <ns0:f>IF(OR(B77="",C77="",E77=""),"",IF(AND(NOT(ISNUMBER(G77)),NOT(ISNUMBER(F77))),"Нужна цена",ROUND(E77*IF(ISNUMBER(G77),G77,F77),2)))</ns0:f>
      </ns0:c>
      <ns0:c r="I77" s="5"/>
      <ns0:c r="J77" s="5"/>
      <ns0:c r="K77" s="5"/>
      <ns0:c r="L77" s="16" t="str">
        <ns0:f>IF(COUNTA(A77:E77,G77,I77:K77)=0,"",IF(OR(A77="",B77="",C77="",NOT(ISNUMBER(D77)),NOT(ISNUMBER(E77)),E77&lt;=0,MOD(E77,1)&lt;&gt;0,I77="",J77="",H77="Нужна цена",AND(COUNTA(G77)&gt;0,OR(NOT(ISNUMBER(G77)),G77&lt;0,K77="")),AND(OR(C77="TGX",C77="TGC",C77="DZB"),E77&lt;&gt;1)),"Исправить данные",IF(INDEX('Тарифы'!$B$4:$B$12,MATCH(C77,'Тарифы'!$A$4:$A$12,0))&lt;&gt;'Контрольный лист'!$C$6,"Другой профиль",IF(COUNTIFS($A$5:$A$204,A77,$B$5:$B$204,B77,$C$5:$C$204,C77)&gt;1,"Повтор позиции",IF('Контрольный лист'!$C$5="","Исправить данные",IF(OR(D77&lt;'Контрольный лист'!$C$5,D77&gt;=EDATE('Контрольный лист'!$C$5,1)),"Вне месяца",""))))))</ns0:f>
      </ns0:c>
    </ns0:row>
    <ns0:row r="78" ht="25" customHeight="1">
      <ns0:c r="A78" s="21"/>
      <ns0:c r="B78" s="21"/>
      <ns0:c r="C78" s="21"/>
      <ns0:c r="D78" s="6"/>
      <ns0:c r="E78" s="25"/>
      <ns0:c r="F78" s="17" t="str">
        <ns0:f>IF(C78="","",IF(OR(C78="V1T",C78="V2T"),"По заданию",INDEX('Тарифы'!$E$4:$E$12,MATCH(C78,'Тарифы'!$A$4:$A$12,0))))</ns0:f>
      </ns0:c>
      <ns0:c r="G78" s="14"/>
      <ns0:c r="H78" s="17" t="str">
        <ns0:f>IF(OR(B78="",C78="",E78=""),"",IF(AND(NOT(ISNUMBER(G78)),NOT(ISNUMBER(F78))),"Нужна цена",ROUND(E78*IF(ISNUMBER(G78),G78,F78),2)))</ns0:f>
      </ns0:c>
      <ns0:c r="I78" s="5"/>
      <ns0:c r="J78" s="5"/>
      <ns0:c r="K78" s="5"/>
      <ns0:c r="L78" s="16" t="str">
        <ns0:f>IF(COUNTA(A78:E78,G78,I78:K78)=0,"",IF(OR(A78="",B78="",C78="",NOT(ISNUMBER(D78)),NOT(ISNUMBER(E78)),E78&lt;=0,MOD(E78,1)&lt;&gt;0,I78="",J78="",H78="Нужна цена",AND(COUNTA(G78)&gt;0,OR(NOT(ISNUMBER(G78)),G78&lt;0,K78="")),AND(OR(C78="TGX",C78="TGC",C78="DZB"),E78&lt;&gt;1)),"Исправить данные",IF(INDEX('Тарифы'!$B$4:$B$12,MATCH(C78,'Тарифы'!$A$4:$A$12,0))&lt;&gt;'Контрольный лист'!$C$6,"Другой профиль",IF(COUNTIFS($A$5:$A$204,A78,$B$5:$B$204,B78,$C$5:$C$204,C78)&gt;1,"Повтор позиции",IF('Контрольный лист'!$C$5="","Исправить данные",IF(OR(D78&lt;'Контрольный лист'!$C$5,D78&gt;=EDATE('Контрольный лист'!$C$5,1)),"Вне месяца",""))))))</ns0:f>
      </ns0:c>
    </ns0:row>
    <ns0:row r="79" ht="25" customHeight="1">
      <ns0:c r="A79" s="21"/>
      <ns0:c r="B79" s="21"/>
      <ns0:c r="C79" s="21"/>
      <ns0:c r="D79" s="6"/>
      <ns0:c r="E79" s="25"/>
      <ns0:c r="F79" s="17" t="str">
        <ns0:f>IF(C79="","",IF(OR(C79="V1T",C79="V2T"),"По заданию",INDEX('Тарифы'!$E$4:$E$12,MATCH(C79,'Тарифы'!$A$4:$A$12,0))))</ns0:f>
      </ns0:c>
      <ns0:c r="G79" s="14"/>
      <ns0:c r="H79" s="17" t="str">
        <ns0:f>IF(OR(B79="",C79="",E79=""),"",IF(AND(NOT(ISNUMBER(G79)),NOT(ISNUMBER(F79))),"Нужна цена",ROUND(E79*IF(ISNUMBER(G79),G79,F79),2)))</ns0:f>
      </ns0:c>
      <ns0:c r="I79" s="5"/>
      <ns0:c r="J79" s="5"/>
      <ns0:c r="K79" s="5"/>
      <ns0:c r="L79" s="16" t="str">
        <ns0:f>IF(COUNTA(A79:E79,G79,I79:K79)=0,"",IF(OR(A79="",B79="",C79="",NOT(ISNUMBER(D79)),NOT(ISNUMBER(E79)),E79&lt;=0,MOD(E79,1)&lt;&gt;0,I79="",J79="",H79="Нужна цена",AND(COUNTA(G79)&gt;0,OR(NOT(ISNUMBER(G79)),G79&lt;0,K79="")),AND(OR(C79="TGX",C79="TGC",C79="DZB"),E79&lt;&gt;1)),"Исправить данные",IF(INDEX('Тарифы'!$B$4:$B$12,MATCH(C79,'Тарифы'!$A$4:$A$12,0))&lt;&gt;'Контрольный лист'!$C$6,"Другой профиль",IF(COUNTIFS($A$5:$A$204,A79,$B$5:$B$204,B79,$C$5:$C$204,C79)&gt;1,"Повтор позиции",IF('Контрольный лист'!$C$5="","Исправить данные",IF(OR(D79&lt;'Контрольный лист'!$C$5,D79&gt;=EDATE('Контрольный лист'!$C$5,1)),"Вне месяца",""))))))</ns0:f>
      </ns0:c>
    </ns0:row>
    <ns0:row r="80" ht="25" customHeight="1">
      <ns0:c r="A80" s="21"/>
      <ns0:c r="B80" s="21"/>
      <ns0:c r="C80" s="21"/>
      <ns0:c r="D80" s="6"/>
      <ns0:c r="E80" s="25"/>
      <ns0:c r="F80" s="17" t="str">
        <ns0:f>IF(C80="","",IF(OR(C80="V1T",C80="V2T"),"По заданию",INDEX('Тарифы'!$E$4:$E$12,MATCH(C80,'Тарифы'!$A$4:$A$12,0))))</ns0:f>
      </ns0:c>
      <ns0:c r="G80" s="14"/>
      <ns0:c r="H80" s="17" t="str">
        <ns0:f>IF(OR(B80="",C80="",E80=""),"",IF(AND(NOT(ISNUMBER(G80)),NOT(ISNUMBER(F80))),"Нужна цена",ROUND(E80*IF(ISNUMBER(G80),G80,F80),2)))</ns0:f>
      </ns0:c>
      <ns0:c r="I80" s="5"/>
      <ns0:c r="J80" s="5"/>
      <ns0:c r="K80" s="5"/>
      <ns0:c r="L80" s="16" t="str">
        <ns0:f>IF(COUNTA(A80:E80,G80,I80:K80)=0,"",IF(OR(A80="",B80="",C80="",NOT(ISNUMBER(D80)),NOT(ISNUMBER(E80)),E80&lt;=0,MOD(E80,1)&lt;&gt;0,I80="",J80="",H80="Нужна цена",AND(COUNTA(G80)&gt;0,OR(NOT(ISNUMBER(G80)),G80&lt;0,K80="")),AND(OR(C80="TGX",C80="TGC",C80="DZB"),E80&lt;&gt;1)),"Исправить данные",IF(INDEX('Тарифы'!$B$4:$B$12,MATCH(C80,'Тарифы'!$A$4:$A$12,0))&lt;&gt;'Контрольный лист'!$C$6,"Другой профиль",IF(COUNTIFS($A$5:$A$204,A80,$B$5:$B$204,B80,$C$5:$C$204,C80)&gt;1,"Повтор позиции",IF('Контрольный лист'!$C$5="","Исправить данные",IF(OR(D80&lt;'Контрольный лист'!$C$5,D80&gt;=EDATE('Контрольный лист'!$C$5,1)),"Вне месяца",""))))))</ns0:f>
      </ns0:c>
    </ns0:row>
    <ns0:row r="81" ht="25" customHeight="1">
      <ns0:c r="A81" s="21"/>
      <ns0:c r="B81" s="21"/>
      <ns0:c r="C81" s="21"/>
      <ns0:c r="D81" s="6"/>
      <ns0:c r="E81" s="25"/>
      <ns0:c r="F81" s="17" t="str">
        <ns0:f>IF(C81="","",IF(OR(C81="V1T",C81="V2T"),"По заданию",INDEX('Тарифы'!$E$4:$E$12,MATCH(C81,'Тарифы'!$A$4:$A$12,0))))</ns0:f>
      </ns0:c>
      <ns0:c r="G81" s="14"/>
      <ns0:c r="H81" s="17" t="str">
        <ns0:f>IF(OR(B81="",C81="",E81=""),"",IF(AND(NOT(ISNUMBER(G81)),NOT(ISNUMBER(F81))),"Нужна цена",ROUND(E81*IF(ISNUMBER(G81),G81,F81),2)))</ns0:f>
      </ns0:c>
      <ns0:c r="I81" s="5"/>
      <ns0:c r="J81" s="5"/>
      <ns0:c r="K81" s="5"/>
      <ns0:c r="L81" s="16" t="str">
        <ns0:f>IF(COUNTA(A81:E81,G81,I81:K81)=0,"",IF(OR(A81="",B81="",C81="",NOT(ISNUMBER(D81)),NOT(ISNUMBER(E81)),E81&lt;=0,MOD(E81,1)&lt;&gt;0,I81="",J81="",H81="Нужна цена",AND(COUNTA(G81)&gt;0,OR(NOT(ISNUMBER(G81)),G81&lt;0,K81="")),AND(OR(C81="TGX",C81="TGC",C81="DZB"),E81&lt;&gt;1)),"Исправить данные",IF(INDEX('Тарифы'!$B$4:$B$12,MATCH(C81,'Тарифы'!$A$4:$A$12,0))&lt;&gt;'Контрольный лист'!$C$6,"Другой профиль",IF(COUNTIFS($A$5:$A$204,A81,$B$5:$B$204,B81,$C$5:$C$204,C81)&gt;1,"Повтор позиции",IF('Контрольный лист'!$C$5="","Исправить данные",IF(OR(D81&lt;'Контрольный лист'!$C$5,D81&gt;=EDATE('Контрольный лист'!$C$5,1)),"Вне месяца",""))))))</ns0:f>
      </ns0:c>
    </ns0:row>
    <ns0:row r="82" ht="25" customHeight="1">
      <ns0:c r="A82" s="21"/>
      <ns0:c r="B82" s="21"/>
      <ns0:c r="C82" s="21"/>
      <ns0:c r="D82" s="6"/>
      <ns0:c r="E82" s="25"/>
      <ns0:c r="F82" s="17" t="str">
        <ns0:f>IF(C82="","",IF(OR(C82="V1T",C82="V2T"),"По заданию",INDEX('Тарифы'!$E$4:$E$12,MATCH(C82,'Тарифы'!$A$4:$A$12,0))))</ns0:f>
      </ns0:c>
      <ns0:c r="G82" s="14"/>
      <ns0:c r="H82" s="17" t="str">
        <ns0:f>IF(OR(B82="",C82="",E82=""),"",IF(AND(NOT(ISNUMBER(G82)),NOT(ISNUMBER(F82))),"Нужна цена",ROUND(E82*IF(ISNUMBER(G82),G82,F82),2)))</ns0:f>
      </ns0:c>
      <ns0:c r="I82" s="5"/>
      <ns0:c r="J82" s="5"/>
      <ns0:c r="K82" s="5"/>
      <ns0:c r="L82" s="16" t="str">
        <ns0:f>IF(COUNTA(A82:E82,G82,I82:K82)=0,"",IF(OR(A82="",B82="",C82="",NOT(ISNUMBER(D82)),NOT(ISNUMBER(E82)),E82&lt;=0,MOD(E82,1)&lt;&gt;0,I82="",J82="",H82="Нужна цена",AND(COUNTA(G82)&gt;0,OR(NOT(ISNUMBER(G82)),G82&lt;0,K82="")),AND(OR(C82="TGX",C82="TGC",C82="DZB"),E82&lt;&gt;1)),"Исправить данные",IF(INDEX('Тарифы'!$B$4:$B$12,MATCH(C82,'Тарифы'!$A$4:$A$12,0))&lt;&gt;'Контрольный лист'!$C$6,"Другой профиль",IF(COUNTIFS($A$5:$A$204,A82,$B$5:$B$204,B82,$C$5:$C$204,C82)&gt;1,"Повтор позиции",IF('Контрольный лист'!$C$5="","Исправить данные",IF(OR(D82&lt;'Контрольный лист'!$C$5,D82&gt;=EDATE('Контрольный лист'!$C$5,1)),"Вне месяца",""))))))</ns0:f>
      </ns0:c>
    </ns0:row>
    <ns0:row r="83" ht="25" customHeight="1">
      <ns0:c r="A83" s="21"/>
      <ns0:c r="B83" s="21"/>
      <ns0:c r="C83" s="21"/>
      <ns0:c r="D83" s="6"/>
      <ns0:c r="E83" s="25"/>
      <ns0:c r="F83" s="17" t="str">
        <ns0:f>IF(C83="","",IF(OR(C83="V1T",C83="V2T"),"По заданию",INDEX('Тарифы'!$E$4:$E$12,MATCH(C83,'Тарифы'!$A$4:$A$12,0))))</ns0:f>
      </ns0:c>
      <ns0:c r="G83" s="14"/>
      <ns0:c r="H83" s="17" t="str">
        <ns0:f>IF(OR(B83="",C83="",E83=""),"",IF(AND(NOT(ISNUMBER(G83)),NOT(ISNUMBER(F83))),"Нужна цена",ROUND(E83*IF(ISNUMBER(G83),G83,F83),2)))</ns0:f>
      </ns0:c>
      <ns0:c r="I83" s="5"/>
      <ns0:c r="J83" s="5"/>
      <ns0:c r="K83" s="5"/>
      <ns0:c r="L83" s="16" t="str">
        <ns0:f>IF(COUNTA(A83:E83,G83,I83:K83)=0,"",IF(OR(A83="",B83="",C83="",NOT(ISNUMBER(D83)),NOT(ISNUMBER(E83)),E83&lt;=0,MOD(E83,1)&lt;&gt;0,I83="",J83="",H83="Нужна цена",AND(COUNTA(G83)&gt;0,OR(NOT(ISNUMBER(G83)),G83&lt;0,K83="")),AND(OR(C83="TGX",C83="TGC",C83="DZB"),E83&lt;&gt;1)),"Исправить данные",IF(INDEX('Тарифы'!$B$4:$B$12,MATCH(C83,'Тарифы'!$A$4:$A$12,0))&lt;&gt;'Контрольный лист'!$C$6,"Другой профиль",IF(COUNTIFS($A$5:$A$204,A83,$B$5:$B$204,B83,$C$5:$C$204,C83)&gt;1,"Повтор позиции",IF('Контрольный лист'!$C$5="","Исправить данные",IF(OR(D83&lt;'Контрольный лист'!$C$5,D83&gt;=EDATE('Контрольный лист'!$C$5,1)),"Вне месяца",""))))))</ns0:f>
      </ns0:c>
    </ns0:row>
    <ns0:row r="84" ht="25" customHeight="1">
      <ns0:c r="A84" s="21"/>
      <ns0:c r="B84" s="21"/>
      <ns0:c r="C84" s="21"/>
      <ns0:c r="D84" s="6"/>
      <ns0:c r="E84" s="25"/>
      <ns0:c r="F84" s="17" t="str">
        <ns0:f>IF(C84="","",IF(OR(C84="V1T",C84="V2T"),"По заданию",INDEX('Тарифы'!$E$4:$E$12,MATCH(C84,'Тарифы'!$A$4:$A$12,0))))</ns0:f>
      </ns0:c>
      <ns0:c r="G84" s="14"/>
      <ns0:c r="H84" s="17" t="str">
        <ns0:f>IF(OR(B84="",C84="",E84=""),"",IF(AND(NOT(ISNUMBER(G84)),NOT(ISNUMBER(F84))),"Нужна цена",ROUND(E84*IF(ISNUMBER(G84),G84,F84),2)))</ns0:f>
      </ns0:c>
      <ns0:c r="I84" s="5"/>
      <ns0:c r="J84" s="5"/>
      <ns0:c r="K84" s="5"/>
      <ns0:c r="L84" s="16" t="str">
        <ns0:f>IF(COUNTA(A84:E84,G84,I84:K84)=0,"",IF(OR(A84="",B84="",C84="",NOT(ISNUMBER(D84)),NOT(ISNUMBER(E84)),E84&lt;=0,MOD(E84,1)&lt;&gt;0,I84="",J84="",H84="Нужна цена",AND(COUNTA(G84)&gt;0,OR(NOT(ISNUMBER(G84)),G84&lt;0,K84="")),AND(OR(C84="TGX",C84="TGC",C84="DZB"),E84&lt;&gt;1)),"Исправить данные",IF(INDEX('Тарифы'!$B$4:$B$12,MATCH(C84,'Тарифы'!$A$4:$A$12,0))&lt;&gt;'Контрольный лист'!$C$6,"Другой профиль",IF(COUNTIFS($A$5:$A$204,A84,$B$5:$B$204,B84,$C$5:$C$204,C84)&gt;1,"Повтор позиции",IF('Контрольный лист'!$C$5="","Исправить данные",IF(OR(D84&lt;'Контрольный лист'!$C$5,D84&gt;=EDATE('Контрольный лист'!$C$5,1)),"Вне месяца",""))))))</ns0:f>
      </ns0:c>
    </ns0:row>
    <ns0:row r="85" ht="25" customHeight="1">
      <ns0:c r="A85" s="21"/>
      <ns0:c r="B85" s="21"/>
      <ns0:c r="C85" s="21"/>
      <ns0:c r="D85" s="6"/>
      <ns0:c r="E85" s="25"/>
      <ns0:c r="F85" s="17" t="str">
        <ns0:f>IF(C85="","",IF(OR(C85="V1T",C85="V2T"),"По заданию",INDEX('Тарифы'!$E$4:$E$12,MATCH(C85,'Тарифы'!$A$4:$A$12,0))))</ns0:f>
      </ns0:c>
      <ns0:c r="G85" s="14"/>
      <ns0:c r="H85" s="17" t="str">
        <ns0:f>IF(OR(B85="",C85="",E85=""),"",IF(AND(NOT(ISNUMBER(G85)),NOT(ISNUMBER(F85))),"Нужна цена",ROUND(E85*IF(ISNUMBER(G85),G85,F85),2)))</ns0:f>
      </ns0:c>
      <ns0:c r="I85" s="5"/>
      <ns0:c r="J85" s="5"/>
      <ns0:c r="K85" s="5"/>
      <ns0:c r="L85" s="16" t="str">
        <ns0:f>IF(COUNTA(A85:E85,G85,I85:K85)=0,"",IF(OR(A85="",B85="",C85="",NOT(ISNUMBER(D85)),NOT(ISNUMBER(E85)),E85&lt;=0,MOD(E85,1)&lt;&gt;0,I85="",J85="",H85="Нужна цена",AND(COUNTA(G85)&gt;0,OR(NOT(ISNUMBER(G85)),G85&lt;0,K85="")),AND(OR(C85="TGX",C85="TGC",C85="DZB"),E85&lt;&gt;1)),"Исправить данные",IF(INDEX('Тарифы'!$B$4:$B$12,MATCH(C85,'Тарифы'!$A$4:$A$12,0))&lt;&gt;'Контрольный лист'!$C$6,"Другой профиль",IF(COUNTIFS($A$5:$A$204,A85,$B$5:$B$204,B85,$C$5:$C$204,C85)&gt;1,"Повтор позиции",IF('Контрольный лист'!$C$5="","Исправить данные",IF(OR(D85&lt;'Контрольный лист'!$C$5,D85&gt;=EDATE('Контрольный лист'!$C$5,1)),"Вне месяца",""))))))</ns0:f>
      </ns0:c>
    </ns0:row>
    <ns0:row r="86" ht="25" customHeight="1">
      <ns0:c r="A86" s="21"/>
      <ns0:c r="B86" s="21"/>
      <ns0:c r="C86" s="21"/>
      <ns0:c r="D86" s="6"/>
      <ns0:c r="E86" s="25"/>
      <ns0:c r="F86" s="17" t="str">
        <ns0:f>IF(C86="","",IF(OR(C86="V1T",C86="V2T"),"По заданию",INDEX('Тарифы'!$E$4:$E$12,MATCH(C86,'Тарифы'!$A$4:$A$12,0))))</ns0:f>
      </ns0:c>
      <ns0:c r="G86" s="14"/>
      <ns0:c r="H86" s="17" t="str">
        <ns0:f>IF(OR(B86="",C86="",E86=""),"",IF(AND(NOT(ISNUMBER(G86)),NOT(ISNUMBER(F86))),"Нужна цена",ROUND(E86*IF(ISNUMBER(G86),G86,F86),2)))</ns0:f>
      </ns0:c>
      <ns0:c r="I86" s="5"/>
      <ns0:c r="J86" s="5"/>
      <ns0:c r="K86" s="5"/>
      <ns0:c r="L86" s="16" t="str">
        <ns0:f>IF(COUNTA(A86:E86,G86,I86:K86)=0,"",IF(OR(A86="",B86="",C86="",NOT(ISNUMBER(D86)),NOT(ISNUMBER(E86)),E86&lt;=0,MOD(E86,1)&lt;&gt;0,I86="",J86="",H86="Нужна цена",AND(COUNTA(G86)&gt;0,OR(NOT(ISNUMBER(G86)),G86&lt;0,K86="")),AND(OR(C86="TGX",C86="TGC",C86="DZB"),E86&lt;&gt;1)),"Исправить данные",IF(INDEX('Тарифы'!$B$4:$B$12,MATCH(C86,'Тарифы'!$A$4:$A$12,0))&lt;&gt;'Контрольный лист'!$C$6,"Другой профиль",IF(COUNTIFS($A$5:$A$204,A86,$B$5:$B$204,B86,$C$5:$C$204,C86)&gt;1,"Повтор позиции",IF('Контрольный лист'!$C$5="","Исправить данные",IF(OR(D86&lt;'Контрольный лист'!$C$5,D86&gt;=EDATE('Контрольный лист'!$C$5,1)),"Вне месяца",""))))))</ns0:f>
      </ns0:c>
    </ns0:row>
    <ns0:row r="87" ht="25" customHeight="1">
      <ns0:c r="A87" s="21"/>
      <ns0:c r="B87" s="21"/>
      <ns0:c r="C87" s="21"/>
      <ns0:c r="D87" s="6"/>
      <ns0:c r="E87" s="25"/>
      <ns0:c r="F87" s="17" t="str">
        <ns0:f>IF(C87="","",IF(OR(C87="V1T",C87="V2T"),"По заданию",INDEX('Тарифы'!$E$4:$E$12,MATCH(C87,'Тарифы'!$A$4:$A$12,0))))</ns0:f>
      </ns0:c>
      <ns0:c r="G87" s="14"/>
      <ns0:c r="H87" s="17" t="str">
        <ns0:f>IF(OR(B87="",C87="",E87=""),"",IF(AND(NOT(ISNUMBER(G87)),NOT(ISNUMBER(F87))),"Нужна цена",ROUND(E87*IF(ISNUMBER(G87),G87,F87),2)))</ns0:f>
      </ns0:c>
      <ns0:c r="I87" s="5"/>
      <ns0:c r="J87" s="5"/>
      <ns0:c r="K87" s="5"/>
      <ns0:c r="L87" s="16" t="str">
        <ns0:f>IF(COUNTA(A87:E87,G87,I87:K87)=0,"",IF(OR(A87="",B87="",C87="",NOT(ISNUMBER(D87)),NOT(ISNUMBER(E87)),E87&lt;=0,MOD(E87,1)&lt;&gt;0,I87="",J87="",H87="Нужна цена",AND(COUNTA(G87)&gt;0,OR(NOT(ISNUMBER(G87)),G87&lt;0,K87="")),AND(OR(C87="TGX",C87="TGC",C87="DZB"),E87&lt;&gt;1)),"Исправить данные",IF(INDEX('Тарифы'!$B$4:$B$12,MATCH(C87,'Тарифы'!$A$4:$A$12,0))&lt;&gt;'Контрольный лист'!$C$6,"Другой профиль",IF(COUNTIFS($A$5:$A$204,A87,$B$5:$B$204,B87,$C$5:$C$204,C87)&gt;1,"Повтор позиции",IF('Контрольный лист'!$C$5="","Исправить данные",IF(OR(D87&lt;'Контрольный лист'!$C$5,D87&gt;=EDATE('Контрольный лист'!$C$5,1)),"Вне месяца",""))))))</ns0:f>
      </ns0:c>
    </ns0:row>
    <ns0:row r="88" ht="25" customHeight="1">
      <ns0:c r="A88" s="21"/>
      <ns0:c r="B88" s="21"/>
      <ns0:c r="C88" s="21"/>
      <ns0:c r="D88" s="6"/>
      <ns0:c r="E88" s="25"/>
      <ns0:c r="F88" s="17" t="str">
        <ns0:f>IF(C88="","",IF(OR(C88="V1T",C88="V2T"),"По заданию",INDEX('Тарифы'!$E$4:$E$12,MATCH(C88,'Тарифы'!$A$4:$A$12,0))))</ns0:f>
      </ns0:c>
      <ns0:c r="G88" s="14"/>
      <ns0:c r="H88" s="17" t="str">
        <ns0:f>IF(OR(B88="",C88="",E88=""),"",IF(AND(NOT(ISNUMBER(G88)),NOT(ISNUMBER(F88))),"Нужна цена",ROUND(E88*IF(ISNUMBER(G88),G88,F88),2)))</ns0:f>
      </ns0:c>
      <ns0:c r="I88" s="5"/>
      <ns0:c r="J88" s="5"/>
      <ns0:c r="K88" s="5"/>
      <ns0:c r="L88" s="16" t="str">
        <ns0:f>IF(COUNTA(A88:E88,G88,I88:K88)=0,"",IF(OR(A88="",B88="",C88="",NOT(ISNUMBER(D88)),NOT(ISNUMBER(E88)),E88&lt;=0,MOD(E88,1)&lt;&gt;0,I88="",J88="",H88="Нужна цена",AND(COUNTA(G88)&gt;0,OR(NOT(ISNUMBER(G88)),G88&lt;0,K88="")),AND(OR(C88="TGX",C88="TGC",C88="DZB"),E88&lt;&gt;1)),"Исправить данные",IF(INDEX('Тарифы'!$B$4:$B$12,MATCH(C88,'Тарифы'!$A$4:$A$12,0))&lt;&gt;'Контрольный лист'!$C$6,"Другой профиль",IF(COUNTIFS($A$5:$A$204,A88,$B$5:$B$204,B88,$C$5:$C$204,C88)&gt;1,"Повтор позиции",IF('Контрольный лист'!$C$5="","Исправить данные",IF(OR(D88&lt;'Контрольный лист'!$C$5,D88&gt;=EDATE('Контрольный лист'!$C$5,1)),"Вне месяца",""))))))</ns0:f>
      </ns0:c>
    </ns0:row>
    <ns0:row r="89" ht="25" customHeight="1">
      <ns0:c r="A89" s="21"/>
      <ns0:c r="B89" s="21"/>
      <ns0:c r="C89" s="21"/>
      <ns0:c r="D89" s="6"/>
      <ns0:c r="E89" s="25"/>
      <ns0:c r="F89" s="17" t="str">
        <ns0:f>IF(C89="","",IF(OR(C89="V1T",C89="V2T"),"По заданию",INDEX('Тарифы'!$E$4:$E$12,MATCH(C89,'Тарифы'!$A$4:$A$12,0))))</ns0:f>
      </ns0:c>
      <ns0:c r="G89" s="14"/>
      <ns0:c r="H89" s="17" t="str">
        <ns0:f>IF(OR(B89="",C89="",E89=""),"",IF(AND(NOT(ISNUMBER(G89)),NOT(ISNUMBER(F89))),"Нужна цена",ROUND(E89*IF(ISNUMBER(G89),G89,F89),2)))</ns0:f>
      </ns0:c>
      <ns0:c r="I89" s="5"/>
      <ns0:c r="J89" s="5"/>
      <ns0:c r="K89" s="5"/>
      <ns0:c r="L89" s="16" t="str">
        <ns0:f>IF(COUNTA(A89:E89,G89,I89:K89)=0,"",IF(OR(A89="",B89="",C89="",NOT(ISNUMBER(D89)),NOT(ISNUMBER(E89)),E89&lt;=0,MOD(E89,1)&lt;&gt;0,I89="",J89="",H89="Нужна цена",AND(COUNTA(G89)&gt;0,OR(NOT(ISNUMBER(G89)),G89&lt;0,K89="")),AND(OR(C89="TGX",C89="TGC",C89="DZB"),E89&lt;&gt;1)),"Исправить данные",IF(INDEX('Тарифы'!$B$4:$B$12,MATCH(C89,'Тарифы'!$A$4:$A$12,0))&lt;&gt;'Контрольный лист'!$C$6,"Другой профиль",IF(COUNTIFS($A$5:$A$204,A89,$B$5:$B$204,B89,$C$5:$C$204,C89)&gt;1,"Повтор позиции",IF('Контрольный лист'!$C$5="","Исправить данные",IF(OR(D89&lt;'Контрольный лист'!$C$5,D89&gt;=EDATE('Контрольный лист'!$C$5,1)),"Вне месяца",""))))))</ns0:f>
      </ns0:c>
    </ns0:row>
    <ns0:row r="90" ht="25" customHeight="1">
      <ns0:c r="A90" s="21"/>
      <ns0:c r="B90" s="21"/>
      <ns0:c r="C90" s="21"/>
      <ns0:c r="D90" s="6"/>
      <ns0:c r="E90" s="25"/>
      <ns0:c r="F90" s="17" t="str">
        <ns0:f>IF(C90="","",IF(OR(C90="V1T",C90="V2T"),"По заданию",INDEX('Тарифы'!$E$4:$E$12,MATCH(C90,'Тарифы'!$A$4:$A$12,0))))</ns0:f>
      </ns0:c>
      <ns0:c r="G90" s="14"/>
      <ns0:c r="H90" s="17" t="str">
        <ns0:f>IF(OR(B90="",C90="",E90=""),"",IF(AND(NOT(ISNUMBER(G90)),NOT(ISNUMBER(F90))),"Нужна цена",ROUND(E90*IF(ISNUMBER(G90),G90,F90),2)))</ns0:f>
      </ns0:c>
      <ns0:c r="I90" s="5"/>
      <ns0:c r="J90" s="5"/>
      <ns0:c r="K90" s="5"/>
      <ns0:c r="L90" s="16" t="str">
        <ns0:f>IF(COUNTA(A90:E90,G90,I90:K90)=0,"",IF(OR(A90="",B90="",C90="",NOT(ISNUMBER(D90)),NOT(ISNUMBER(E90)),E90&lt;=0,MOD(E90,1)&lt;&gt;0,I90="",J90="",H90="Нужна цена",AND(COUNTA(G90)&gt;0,OR(NOT(ISNUMBER(G90)),G90&lt;0,K90="")),AND(OR(C90="TGX",C90="TGC",C90="DZB"),E90&lt;&gt;1)),"Исправить данные",IF(INDEX('Тарифы'!$B$4:$B$12,MATCH(C90,'Тарифы'!$A$4:$A$12,0))&lt;&gt;'Контрольный лист'!$C$6,"Другой профиль",IF(COUNTIFS($A$5:$A$204,A90,$B$5:$B$204,B90,$C$5:$C$204,C90)&gt;1,"Повтор позиции",IF('Контрольный лист'!$C$5="","Исправить данные",IF(OR(D90&lt;'Контрольный лист'!$C$5,D90&gt;=EDATE('Контрольный лист'!$C$5,1)),"Вне месяца",""))))))</ns0:f>
      </ns0:c>
    </ns0:row>
    <ns0:row r="91" ht="25" customHeight="1">
      <ns0:c r="A91" s="21"/>
      <ns0:c r="B91" s="21"/>
      <ns0:c r="C91" s="21"/>
      <ns0:c r="D91" s="6"/>
      <ns0:c r="E91" s="25"/>
      <ns0:c r="F91" s="17" t="str">
        <ns0:f>IF(C91="","",IF(OR(C91="V1T",C91="V2T"),"По заданию",INDEX('Тарифы'!$E$4:$E$12,MATCH(C91,'Тарифы'!$A$4:$A$12,0))))</ns0:f>
      </ns0:c>
      <ns0:c r="G91" s="14"/>
      <ns0:c r="H91" s="17" t="str">
        <ns0:f>IF(OR(B91="",C91="",E91=""),"",IF(AND(NOT(ISNUMBER(G91)),NOT(ISNUMBER(F91))),"Нужна цена",ROUND(E91*IF(ISNUMBER(G91),G91,F91),2)))</ns0:f>
      </ns0:c>
      <ns0:c r="I91" s="5"/>
      <ns0:c r="J91" s="5"/>
      <ns0:c r="K91" s="5"/>
      <ns0:c r="L91" s="16" t="str">
        <ns0:f>IF(COUNTA(A91:E91,G91,I91:K91)=0,"",IF(OR(A91="",B91="",C91="",NOT(ISNUMBER(D91)),NOT(ISNUMBER(E91)),E91&lt;=0,MOD(E91,1)&lt;&gt;0,I91="",J91="",H91="Нужна цена",AND(COUNTA(G91)&gt;0,OR(NOT(ISNUMBER(G91)),G91&lt;0,K91="")),AND(OR(C91="TGX",C91="TGC",C91="DZB"),E91&lt;&gt;1)),"Исправить данные",IF(INDEX('Тарифы'!$B$4:$B$12,MATCH(C91,'Тарифы'!$A$4:$A$12,0))&lt;&gt;'Контрольный лист'!$C$6,"Другой профиль",IF(COUNTIFS($A$5:$A$204,A91,$B$5:$B$204,B91,$C$5:$C$204,C91)&gt;1,"Повтор позиции",IF('Контрольный лист'!$C$5="","Исправить данные",IF(OR(D91&lt;'Контрольный лист'!$C$5,D91&gt;=EDATE('Контрольный лист'!$C$5,1)),"Вне месяца",""))))))</ns0:f>
      </ns0:c>
    </ns0:row>
    <ns0:row r="92" ht="25" customHeight="1">
      <ns0:c r="A92" s="21"/>
      <ns0:c r="B92" s="21"/>
      <ns0:c r="C92" s="21"/>
      <ns0:c r="D92" s="6"/>
      <ns0:c r="E92" s="25"/>
      <ns0:c r="F92" s="17" t="str">
        <ns0:f>IF(C92="","",IF(OR(C92="V1T",C92="V2T"),"По заданию",INDEX('Тарифы'!$E$4:$E$12,MATCH(C92,'Тарифы'!$A$4:$A$12,0))))</ns0:f>
      </ns0:c>
      <ns0:c r="G92" s="14"/>
      <ns0:c r="H92" s="17" t="str">
        <ns0:f>IF(OR(B92="",C92="",E92=""),"",IF(AND(NOT(ISNUMBER(G92)),NOT(ISNUMBER(F92))),"Нужна цена",ROUND(E92*IF(ISNUMBER(G92),G92,F92),2)))</ns0:f>
      </ns0:c>
      <ns0:c r="I92" s="5"/>
      <ns0:c r="J92" s="5"/>
      <ns0:c r="K92" s="5"/>
      <ns0:c r="L92" s="16" t="str">
        <ns0:f>IF(COUNTA(A92:E92,G92,I92:K92)=0,"",IF(OR(A92="",B92="",C92="",NOT(ISNUMBER(D92)),NOT(ISNUMBER(E92)),E92&lt;=0,MOD(E92,1)&lt;&gt;0,I92="",J92="",H92="Нужна цена",AND(COUNTA(G92)&gt;0,OR(NOT(ISNUMBER(G92)),G92&lt;0,K92="")),AND(OR(C92="TGX",C92="TGC",C92="DZB"),E92&lt;&gt;1)),"Исправить данные",IF(INDEX('Тарифы'!$B$4:$B$12,MATCH(C92,'Тарифы'!$A$4:$A$12,0))&lt;&gt;'Контрольный лист'!$C$6,"Другой профиль",IF(COUNTIFS($A$5:$A$204,A92,$B$5:$B$204,B92,$C$5:$C$204,C92)&gt;1,"Повтор позиции",IF('Контрольный лист'!$C$5="","Исправить данные",IF(OR(D92&lt;'Контрольный лист'!$C$5,D92&gt;=EDATE('Контрольный лист'!$C$5,1)),"Вне месяца",""))))))</ns0:f>
      </ns0:c>
    </ns0:row>
    <ns0:row r="93" ht="25" customHeight="1">
      <ns0:c r="A93" s="21"/>
      <ns0:c r="B93" s="21"/>
      <ns0:c r="C93" s="21"/>
      <ns0:c r="D93" s="6"/>
      <ns0:c r="E93" s="25"/>
      <ns0:c r="F93" s="17" t="str">
        <ns0:f>IF(C93="","",IF(OR(C93="V1T",C93="V2T"),"По заданию",INDEX('Тарифы'!$E$4:$E$12,MATCH(C93,'Тарифы'!$A$4:$A$12,0))))</ns0:f>
      </ns0:c>
      <ns0:c r="G93" s="14"/>
      <ns0:c r="H93" s="17" t="str">
        <ns0:f>IF(OR(B93="",C93="",E93=""),"",IF(AND(NOT(ISNUMBER(G93)),NOT(ISNUMBER(F93))),"Нужна цена",ROUND(E93*IF(ISNUMBER(G93),G93,F93),2)))</ns0:f>
      </ns0:c>
      <ns0:c r="I93" s="5"/>
      <ns0:c r="J93" s="5"/>
      <ns0:c r="K93" s="5"/>
      <ns0:c r="L93" s="16" t="str">
        <ns0:f>IF(COUNTA(A93:E93,G93,I93:K93)=0,"",IF(OR(A93="",B93="",C93="",NOT(ISNUMBER(D93)),NOT(ISNUMBER(E93)),E93&lt;=0,MOD(E93,1)&lt;&gt;0,I93="",J93="",H93="Нужна цена",AND(COUNTA(G93)&gt;0,OR(NOT(ISNUMBER(G93)),G93&lt;0,K93="")),AND(OR(C93="TGX",C93="TGC",C93="DZB"),E93&lt;&gt;1)),"Исправить данные",IF(INDEX('Тарифы'!$B$4:$B$12,MATCH(C93,'Тарифы'!$A$4:$A$12,0))&lt;&gt;'Контрольный лист'!$C$6,"Другой профиль",IF(COUNTIFS($A$5:$A$204,A93,$B$5:$B$204,B93,$C$5:$C$204,C93)&gt;1,"Повтор позиции",IF('Контрольный лист'!$C$5="","Исправить данные",IF(OR(D93&lt;'Контрольный лист'!$C$5,D93&gt;=EDATE('Контрольный лист'!$C$5,1)),"Вне месяца",""))))))</ns0:f>
      </ns0:c>
    </ns0:row>
    <ns0:row r="94" ht="25" customHeight="1">
      <ns0:c r="A94" s="21"/>
      <ns0:c r="B94" s="21"/>
      <ns0:c r="C94" s="21"/>
      <ns0:c r="D94" s="6"/>
      <ns0:c r="E94" s="25"/>
      <ns0:c r="F94" s="17" t="str">
        <ns0:f>IF(C94="","",IF(OR(C94="V1T",C94="V2T"),"По заданию",INDEX('Тарифы'!$E$4:$E$12,MATCH(C94,'Тарифы'!$A$4:$A$12,0))))</ns0:f>
      </ns0:c>
      <ns0:c r="G94" s="14"/>
      <ns0:c r="H94" s="17" t="str">
        <ns0:f>IF(OR(B94="",C94="",E94=""),"",IF(AND(NOT(ISNUMBER(G94)),NOT(ISNUMBER(F94))),"Нужна цена",ROUND(E94*IF(ISNUMBER(G94),G94,F94),2)))</ns0:f>
      </ns0:c>
      <ns0:c r="I94" s="5"/>
      <ns0:c r="J94" s="5"/>
      <ns0:c r="K94" s="5"/>
      <ns0:c r="L94" s="16" t="str">
        <ns0:f>IF(COUNTA(A94:E94,G94,I94:K94)=0,"",IF(OR(A94="",B94="",C94="",NOT(ISNUMBER(D94)),NOT(ISNUMBER(E94)),E94&lt;=0,MOD(E94,1)&lt;&gt;0,I94="",J94="",H94="Нужна цена",AND(COUNTA(G94)&gt;0,OR(NOT(ISNUMBER(G94)),G94&lt;0,K94="")),AND(OR(C94="TGX",C94="TGC",C94="DZB"),E94&lt;&gt;1)),"Исправить данные",IF(INDEX('Тарифы'!$B$4:$B$12,MATCH(C94,'Тарифы'!$A$4:$A$12,0))&lt;&gt;'Контрольный лист'!$C$6,"Другой профиль",IF(COUNTIFS($A$5:$A$204,A94,$B$5:$B$204,B94,$C$5:$C$204,C94)&gt;1,"Повтор позиции",IF('Контрольный лист'!$C$5="","Исправить данные",IF(OR(D94&lt;'Контрольный лист'!$C$5,D94&gt;=EDATE('Контрольный лист'!$C$5,1)),"Вне месяца",""))))))</ns0:f>
      </ns0:c>
    </ns0:row>
    <ns0:row r="95" ht="25" customHeight="1">
      <ns0:c r="A95" s="21"/>
      <ns0:c r="B95" s="21"/>
      <ns0:c r="C95" s="21"/>
      <ns0:c r="D95" s="6"/>
      <ns0:c r="E95" s="25"/>
      <ns0:c r="F95" s="17" t="str">
        <ns0:f>IF(C95="","",IF(OR(C95="V1T",C95="V2T"),"По заданию",INDEX('Тарифы'!$E$4:$E$12,MATCH(C95,'Тарифы'!$A$4:$A$12,0))))</ns0:f>
      </ns0:c>
      <ns0:c r="G95" s="14"/>
      <ns0:c r="H95" s="17" t="str">
        <ns0:f>IF(OR(B95="",C95="",E95=""),"",IF(AND(NOT(ISNUMBER(G95)),NOT(ISNUMBER(F95))),"Нужна цена",ROUND(E95*IF(ISNUMBER(G95),G95,F95),2)))</ns0:f>
      </ns0:c>
      <ns0:c r="I95" s="5"/>
      <ns0:c r="J95" s="5"/>
      <ns0:c r="K95" s="5"/>
      <ns0:c r="L95" s="16" t="str">
        <ns0:f>IF(COUNTA(A95:E95,G95,I95:K95)=0,"",IF(OR(A95="",B95="",C95="",NOT(ISNUMBER(D95)),NOT(ISNUMBER(E95)),E95&lt;=0,MOD(E95,1)&lt;&gt;0,I95="",J95="",H95="Нужна цена",AND(COUNTA(G95)&gt;0,OR(NOT(ISNUMBER(G95)),G95&lt;0,K95="")),AND(OR(C95="TGX",C95="TGC",C95="DZB"),E95&lt;&gt;1)),"Исправить данные",IF(INDEX('Тарифы'!$B$4:$B$12,MATCH(C95,'Тарифы'!$A$4:$A$12,0))&lt;&gt;'Контрольный лист'!$C$6,"Другой профиль",IF(COUNTIFS($A$5:$A$204,A95,$B$5:$B$204,B95,$C$5:$C$204,C95)&gt;1,"Повтор позиции",IF('Контрольный лист'!$C$5="","Исправить данные",IF(OR(D95&lt;'Контрольный лист'!$C$5,D95&gt;=EDATE('Контрольный лист'!$C$5,1)),"Вне месяца",""))))))</ns0:f>
      </ns0:c>
    </ns0:row>
    <ns0:row r="96" ht="25" customHeight="1">
      <ns0:c r="A96" s="21"/>
      <ns0:c r="B96" s="21"/>
      <ns0:c r="C96" s="21"/>
      <ns0:c r="D96" s="6"/>
      <ns0:c r="E96" s="25"/>
      <ns0:c r="F96" s="17" t="str">
        <ns0:f>IF(C96="","",IF(OR(C96="V1T",C96="V2T"),"По заданию",INDEX('Тарифы'!$E$4:$E$12,MATCH(C96,'Тарифы'!$A$4:$A$12,0))))</ns0:f>
      </ns0:c>
      <ns0:c r="G96" s="14"/>
      <ns0:c r="H96" s="17" t="str">
        <ns0:f>IF(OR(B96="",C96="",E96=""),"",IF(AND(NOT(ISNUMBER(G96)),NOT(ISNUMBER(F96))),"Нужна цена",ROUND(E96*IF(ISNUMBER(G96),G96,F96),2)))</ns0:f>
      </ns0:c>
      <ns0:c r="I96" s="5"/>
      <ns0:c r="J96" s="5"/>
      <ns0:c r="K96" s="5"/>
      <ns0:c r="L96" s="16" t="str">
        <ns0:f>IF(COUNTA(A96:E96,G96,I96:K96)=0,"",IF(OR(A96="",B96="",C96="",NOT(ISNUMBER(D96)),NOT(ISNUMBER(E96)),E96&lt;=0,MOD(E96,1)&lt;&gt;0,I96="",J96="",H96="Нужна цена",AND(COUNTA(G96)&gt;0,OR(NOT(ISNUMBER(G96)),G96&lt;0,K96="")),AND(OR(C96="TGX",C96="TGC",C96="DZB"),E96&lt;&gt;1)),"Исправить данные",IF(INDEX('Тарифы'!$B$4:$B$12,MATCH(C96,'Тарифы'!$A$4:$A$12,0))&lt;&gt;'Контрольный лист'!$C$6,"Другой профиль",IF(COUNTIFS($A$5:$A$204,A96,$B$5:$B$204,B96,$C$5:$C$204,C96)&gt;1,"Повтор позиции",IF('Контрольный лист'!$C$5="","Исправить данные",IF(OR(D96&lt;'Контрольный лист'!$C$5,D96&gt;=EDATE('Контрольный лист'!$C$5,1)),"Вне месяца",""))))))</ns0:f>
      </ns0:c>
    </ns0:row>
    <ns0:row r="97" ht="25" customHeight="1">
      <ns0:c r="A97" s="21"/>
      <ns0:c r="B97" s="21"/>
      <ns0:c r="C97" s="21"/>
      <ns0:c r="D97" s="6"/>
      <ns0:c r="E97" s="25"/>
      <ns0:c r="F97" s="17" t="str">
        <ns0:f>IF(C97="","",IF(OR(C97="V1T",C97="V2T"),"По заданию",INDEX('Тарифы'!$E$4:$E$12,MATCH(C97,'Тарифы'!$A$4:$A$12,0))))</ns0:f>
      </ns0:c>
      <ns0:c r="G97" s="14"/>
      <ns0:c r="H97" s="17" t="str">
        <ns0:f>IF(OR(B97="",C97="",E97=""),"",IF(AND(NOT(ISNUMBER(G97)),NOT(ISNUMBER(F97))),"Нужна цена",ROUND(E97*IF(ISNUMBER(G97),G97,F97),2)))</ns0:f>
      </ns0:c>
      <ns0:c r="I97" s="5"/>
      <ns0:c r="J97" s="5"/>
      <ns0:c r="K97" s="5"/>
      <ns0:c r="L97" s="16" t="str">
        <ns0:f>IF(COUNTA(A97:E97,G97,I97:K97)=0,"",IF(OR(A97="",B97="",C97="",NOT(ISNUMBER(D97)),NOT(ISNUMBER(E97)),E97&lt;=0,MOD(E97,1)&lt;&gt;0,I97="",J97="",H97="Нужна цена",AND(COUNTA(G97)&gt;0,OR(NOT(ISNUMBER(G97)),G97&lt;0,K97="")),AND(OR(C97="TGX",C97="TGC",C97="DZB"),E97&lt;&gt;1)),"Исправить данные",IF(INDEX('Тарифы'!$B$4:$B$12,MATCH(C97,'Тарифы'!$A$4:$A$12,0))&lt;&gt;'Контрольный лист'!$C$6,"Другой профиль",IF(COUNTIFS($A$5:$A$204,A97,$B$5:$B$204,B97,$C$5:$C$204,C97)&gt;1,"Повтор позиции",IF('Контрольный лист'!$C$5="","Исправить данные",IF(OR(D97&lt;'Контрольный лист'!$C$5,D97&gt;=EDATE('Контрольный лист'!$C$5,1)),"Вне месяца",""))))))</ns0:f>
      </ns0:c>
    </ns0:row>
    <ns0:row r="98" ht="25" customHeight="1">
      <ns0:c r="A98" s="21"/>
      <ns0:c r="B98" s="21"/>
      <ns0:c r="C98" s="21"/>
      <ns0:c r="D98" s="6"/>
      <ns0:c r="E98" s="25"/>
      <ns0:c r="F98" s="17" t="str">
        <ns0:f>IF(C98="","",IF(OR(C98="V1T",C98="V2T"),"По заданию",INDEX('Тарифы'!$E$4:$E$12,MATCH(C98,'Тарифы'!$A$4:$A$12,0))))</ns0:f>
      </ns0:c>
      <ns0:c r="G98" s="14"/>
      <ns0:c r="H98" s="17" t="str">
        <ns0:f>IF(OR(B98="",C98="",E98=""),"",IF(AND(NOT(ISNUMBER(G98)),NOT(ISNUMBER(F98))),"Нужна цена",ROUND(E98*IF(ISNUMBER(G98),G98,F98),2)))</ns0:f>
      </ns0:c>
      <ns0:c r="I98" s="5"/>
      <ns0:c r="J98" s="5"/>
      <ns0:c r="K98" s="5"/>
      <ns0:c r="L98" s="16" t="str">
        <ns0:f>IF(COUNTA(A98:E98,G98,I98:K98)=0,"",IF(OR(A98="",B98="",C98="",NOT(ISNUMBER(D98)),NOT(ISNUMBER(E98)),E98&lt;=0,MOD(E98,1)&lt;&gt;0,I98="",J98="",H98="Нужна цена",AND(COUNTA(G98)&gt;0,OR(NOT(ISNUMBER(G98)),G98&lt;0,K98="")),AND(OR(C98="TGX",C98="TGC",C98="DZB"),E98&lt;&gt;1)),"Исправить данные",IF(INDEX('Тарифы'!$B$4:$B$12,MATCH(C98,'Тарифы'!$A$4:$A$12,0))&lt;&gt;'Контрольный лист'!$C$6,"Другой профиль",IF(COUNTIFS($A$5:$A$204,A98,$B$5:$B$204,B98,$C$5:$C$204,C98)&gt;1,"Повтор позиции",IF('Контрольный лист'!$C$5="","Исправить данные",IF(OR(D98&lt;'Контрольный лист'!$C$5,D98&gt;=EDATE('Контрольный лист'!$C$5,1)),"Вне месяца",""))))))</ns0:f>
      </ns0:c>
    </ns0:row>
    <ns0:row r="99" ht="25" customHeight="1">
      <ns0:c r="A99" s="21"/>
      <ns0:c r="B99" s="21"/>
      <ns0:c r="C99" s="21"/>
      <ns0:c r="D99" s="6"/>
      <ns0:c r="E99" s="25"/>
      <ns0:c r="F99" s="17" t="str">
        <ns0:f>IF(C99="","",IF(OR(C99="V1T",C99="V2T"),"По заданию",INDEX('Тарифы'!$E$4:$E$12,MATCH(C99,'Тарифы'!$A$4:$A$12,0))))</ns0:f>
      </ns0:c>
      <ns0:c r="G99" s="14"/>
      <ns0:c r="H99" s="17" t="str">
        <ns0:f>IF(OR(B99="",C99="",E99=""),"",IF(AND(NOT(ISNUMBER(G99)),NOT(ISNUMBER(F99))),"Нужна цена",ROUND(E99*IF(ISNUMBER(G99),G99,F99),2)))</ns0:f>
      </ns0:c>
      <ns0:c r="I99" s="5"/>
      <ns0:c r="J99" s="5"/>
      <ns0:c r="K99" s="5"/>
      <ns0:c r="L99" s="16" t="str">
        <ns0:f>IF(COUNTA(A99:E99,G99,I99:K99)=0,"",IF(OR(A99="",B99="",C99="",NOT(ISNUMBER(D99)),NOT(ISNUMBER(E99)),E99&lt;=0,MOD(E99,1)&lt;&gt;0,I99="",J99="",H99="Нужна цена",AND(COUNTA(G99)&gt;0,OR(NOT(ISNUMBER(G99)),G99&lt;0,K99="")),AND(OR(C99="TGX",C99="TGC",C99="DZB"),E99&lt;&gt;1)),"Исправить данные",IF(INDEX('Тарифы'!$B$4:$B$12,MATCH(C99,'Тарифы'!$A$4:$A$12,0))&lt;&gt;'Контрольный лист'!$C$6,"Другой профиль",IF(COUNTIFS($A$5:$A$204,A99,$B$5:$B$204,B99,$C$5:$C$204,C99)&gt;1,"Повтор позиции",IF('Контрольный лист'!$C$5="","Исправить данные",IF(OR(D99&lt;'Контрольный лист'!$C$5,D99&gt;=EDATE('Контрольный лист'!$C$5,1)),"Вне месяца",""))))))</ns0:f>
      </ns0:c>
    </ns0:row>
    <ns0:row r="100" ht="25" customHeight="1">
      <ns0:c r="A100" s="21"/>
      <ns0:c r="B100" s="21"/>
      <ns0:c r="C100" s="21"/>
      <ns0:c r="D100" s="6"/>
      <ns0:c r="E100" s="25"/>
      <ns0:c r="F100" s="17" t="str">
        <ns0:f>IF(C100="","",IF(OR(C100="V1T",C100="V2T"),"По заданию",INDEX('Тарифы'!$E$4:$E$12,MATCH(C100,'Тарифы'!$A$4:$A$12,0))))</ns0:f>
      </ns0:c>
      <ns0:c r="G100" s="14"/>
      <ns0:c r="H100" s="17" t="str">
        <ns0:f>IF(OR(B100="",C100="",E100=""),"",IF(AND(NOT(ISNUMBER(G100)),NOT(ISNUMBER(F100))),"Нужна цена",ROUND(E100*IF(ISNUMBER(G100),G100,F100),2)))</ns0:f>
      </ns0:c>
      <ns0:c r="I100" s="5"/>
      <ns0:c r="J100" s="5"/>
      <ns0:c r="K100" s="5"/>
      <ns0:c r="L100" s="16" t="str">
        <ns0:f>IF(COUNTA(A100:E100,G100,I100:K100)=0,"",IF(OR(A100="",B100="",C100="",NOT(ISNUMBER(D100)),NOT(ISNUMBER(E100)),E100&lt;=0,MOD(E100,1)&lt;&gt;0,I100="",J100="",H100="Нужна цена",AND(COUNTA(G100)&gt;0,OR(NOT(ISNUMBER(G100)),G100&lt;0,K100="")),AND(OR(C100="TGX",C100="TGC",C100="DZB"),E100&lt;&gt;1)),"Исправить данные",IF(INDEX('Тарифы'!$B$4:$B$12,MATCH(C100,'Тарифы'!$A$4:$A$12,0))&lt;&gt;'Контрольный лист'!$C$6,"Другой профиль",IF(COUNTIFS($A$5:$A$204,A100,$B$5:$B$204,B100,$C$5:$C$204,C100)&gt;1,"Повтор позиции",IF('Контрольный лист'!$C$5="","Исправить данные",IF(OR(D100&lt;'Контрольный лист'!$C$5,D100&gt;=EDATE('Контрольный лист'!$C$5,1)),"Вне месяца",""))))))</ns0:f>
      </ns0:c>
    </ns0:row>
    <ns0:row r="101" ht="25" customHeight="1">
      <ns0:c r="A101" s="21"/>
      <ns0:c r="B101" s="21"/>
      <ns0:c r="C101" s="21"/>
      <ns0:c r="D101" s="6"/>
      <ns0:c r="E101" s="25"/>
      <ns0:c r="F101" s="17" t="str">
        <ns0:f>IF(C101="","",IF(OR(C101="V1T",C101="V2T"),"По заданию",INDEX('Тарифы'!$E$4:$E$12,MATCH(C101,'Тарифы'!$A$4:$A$12,0))))</ns0:f>
      </ns0:c>
      <ns0:c r="G101" s="14"/>
      <ns0:c r="H101" s="17" t="str">
        <ns0:f>IF(OR(B101="",C101="",E101=""),"",IF(AND(NOT(ISNUMBER(G101)),NOT(ISNUMBER(F101))),"Нужна цена",ROUND(E101*IF(ISNUMBER(G101),G101,F101),2)))</ns0:f>
      </ns0:c>
      <ns0:c r="I101" s="5"/>
      <ns0:c r="J101" s="5"/>
      <ns0:c r="K101" s="5"/>
      <ns0:c r="L101" s="16" t="str">
        <ns0:f>IF(COUNTA(A101:E101,G101,I101:K101)=0,"",IF(OR(A101="",B101="",C101="",NOT(ISNUMBER(D101)),NOT(ISNUMBER(E101)),E101&lt;=0,MOD(E101,1)&lt;&gt;0,I101="",J101="",H101="Нужна цена",AND(COUNTA(G101)&gt;0,OR(NOT(ISNUMBER(G101)),G101&lt;0,K101="")),AND(OR(C101="TGX",C101="TGC",C101="DZB"),E101&lt;&gt;1)),"Исправить данные",IF(INDEX('Тарифы'!$B$4:$B$12,MATCH(C101,'Тарифы'!$A$4:$A$12,0))&lt;&gt;'Контрольный лист'!$C$6,"Другой профиль",IF(COUNTIFS($A$5:$A$204,A101,$B$5:$B$204,B101,$C$5:$C$204,C101)&gt;1,"Повтор позиции",IF('Контрольный лист'!$C$5="","Исправить данные",IF(OR(D101&lt;'Контрольный лист'!$C$5,D101&gt;=EDATE('Контрольный лист'!$C$5,1)),"Вне месяца",""))))))</ns0:f>
      </ns0:c>
    </ns0:row>
    <ns0:row r="102" ht="25" customHeight="1">
      <ns0:c r="A102" s="21"/>
      <ns0:c r="B102" s="21"/>
      <ns0:c r="C102" s="21"/>
      <ns0:c r="D102" s="6"/>
      <ns0:c r="E102" s="25"/>
      <ns0:c r="F102" s="17" t="str">
        <ns0:f>IF(C102="","",IF(OR(C102="V1T",C102="V2T"),"По заданию",INDEX('Тарифы'!$E$4:$E$12,MATCH(C102,'Тарифы'!$A$4:$A$12,0))))</ns0:f>
      </ns0:c>
      <ns0:c r="G102" s="14"/>
      <ns0:c r="H102" s="17" t="str">
        <ns0:f>IF(OR(B102="",C102="",E102=""),"",IF(AND(NOT(ISNUMBER(G102)),NOT(ISNUMBER(F102))),"Нужна цена",ROUND(E102*IF(ISNUMBER(G102),G102,F102),2)))</ns0:f>
      </ns0:c>
      <ns0:c r="I102" s="5"/>
      <ns0:c r="J102" s="5"/>
      <ns0:c r="K102" s="5"/>
      <ns0:c r="L102" s="16" t="str">
        <ns0:f>IF(COUNTA(A102:E102,G102,I102:K102)=0,"",IF(OR(A102="",B102="",C102="",NOT(ISNUMBER(D102)),NOT(ISNUMBER(E102)),E102&lt;=0,MOD(E102,1)&lt;&gt;0,I102="",J102="",H102="Нужна цена",AND(COUNTA(G102)&gt;0,OR(NOT(ISNUMBER(G102)),G102&lt;0,K102="")),AND(OR(C102="TGX",C102="TGC",C102="DZB"),E102&lt;&gt;1)),"Исправить данные",IF(INDEX('Тарифы'!$B$4:$B$12,MATCH(C102,'Тарифы'!$A$4:$A$12,0))&lt;&gt;'Контрольный лист'!$C$6,"Другой профиль",IF(COUNTIFS($A$5:$A$204,A102,$B$5:$B$204,B102,$C$5:$C$204,C102)&gt;1,"Повтор позиции",IF('Контрольный лист'!$C$5="","Исправить данные",IF(OR(D102&lt;'Контрольный лист'!$C$5,D102&gt;=EDATE('Контрольный лист'!$C$5,1)),"Вне месяца",""))))))</ns0:f>
      </ns0:c>
    </ns0:row>
    <ns0:row r="103" ht="25" customHeight="1">
      <ns0:c r="A103" s="21"/>
      <ns0:c r="B103" s="21"/>
      <ns0:c r="C103" s="21"/>
      <ns0:c r="D103" s="6"/>
      <ns0:c r="E103" s="25"/>
      <ns0:c r="F103" s="17" t="str">
        <ns0:f>IF(C103="","",IF(OR(C103="V1T",C103="V2T"),"По заданию",INDEX('Тарифы'!$E$4:$E$12,MATCH(C103,'Тарифы'!$A$4:$A$12,0))))</ns0:f>
      </ns0:c>
      <ns0:c r="G103" s="14"/>
      <ns0:c r="H103" s="17" t="str">
        <ns0:f>IF(OR(B103="",C103="",E103=""),"",IF(AND(NOT(ISNUMBER(G103)),NOT(ISNUMBER(F103))),"Нужна цена",ROUND(E103*IF(ISNUMBER(G103),G103,F103),2)))</ns0:f>
      </ns0:c>
      <ns0:c r="I103" s="5"/>
      <ns0:c r="J103" s="5"/>
      <ns0:c r="K103" s="5"/>
      <ns0:c r="L103" s="16" t="str">
        <ns0:f>IF(COUNTA(A103:E103,G103,I103:K103)=0,"",IF(OR(A103="",B103="",C103="",NOT(ISNUMBER(D103)),NOT(ISNUMBER(E103)),E103&lt;=0,MOD(E103,1)&lt;&gt;0,I103="",J103="",H103="Нужна цена",AND(COUNTA(G103)&gt;0,OR(NOT(ISNUMBER(G103)),G103&lt;0,K103="")),AND(OR(C103="TGX",C103="TGC",C103="DZB"),E103&lt;&gt;1)),"Исправить данные",IF(INDEX('Тарифы'!$B$4:$B$12,MATCH(C103,'Тарифы'!$A$4:$A$12,0))&lt;&gt;'Контрольный лист'!$C$6,"Другой профиль",IF(COUNTIFS($A$5:$A$204,A103,$B$5:$B$204,B103,$C$5:$C$204,C103)&gt;1,"Повтор позиции",IF('Контрольный лист'!$C$5="","Исправить данные",IF(OR(D103&lt;'Контрольный лист'!$C$5,D103&gt;=EDATE('Контрольный лист'!$C$5,1)),"Вне месяца",""))))))</ns0:f>
      </ns0:c>
    </ns0:row>
    <ns0:row r="104" ht="25" customHeight="1">
      <ns0:c r="A104" s="21"/>
      <ns0:c r="B104" s="21"/>
      <ns0:c r="C104" s="21"/>
      <ns0:c r="D104" s="6"/>
      <ns0:c r="E104" s="25"/>
      <ns0:c r="F104" s="17" t="str">
        <ns0:f>IF(C104="","",IF(OR(C104="V1T",C104="V2T"),"По заданию",INDEX('Тарифы'!$E$4:$E$12,MATCH(C104,'Тарифы'!$A$4:$A$12,0))))</ns0:f>
      </ns0:c>
      <ns0:c r="G104" s="14"/>
      <ns0:c r="H104" s="17" t="str">
        <ns0:f>IF(OR(B104="",C104="",E104=""),"",IF(AND(NOT(ISNUMBER(G104)),NOT(ISNUMBER(F104))),"Нужна цена",ROUND(E104*IF(ISNUMBER(G104),G104,F104),2)))</ns0:f>
      </ns0:c>
      <ns0:c r="I104" s="5"/>
      <ns0:c r="J104" s="5"/>
      <ns0:c r="K104" s="5"/>
      <ns0:c r="L104" s="16" t="str">
        <ns0:f>IF(COUNTA(A104:E104,G104,I104:K104)=0,"",IF(OR(A104="",B104="",C104="",NOT(ISNUMBER(D104)),NOT(ISNUMBER(E104)),E104&lt;=0,MOD(E104,1)&lt;&gt;0,I104="",J104="",H104="Нужна цена",AND(COUNTA(G104)&gt;0,OR(NOT(ISNUMBER(G104)),G104&lt;0,K104="")),AND(OR(C104="TGX",C104="TGC",C104="DZB"),E104&lt;&gt;1)),"Исправить данные",IF(INDEX('Тарифы'!$B$4:$B$12,MATCH(C104,'Тарифы'!$A$4:$A$12,0))&lt;&gt;'Контрольный лист'!$C$6,"Другой профиль",IF(COUNTIFS($A$5:$A$204,A104,$B$5:$B$204,B104,$C$5:$C$204,C104)&gt;1,"Повтор позиции",IF('Контрольный лист'!$C$5="","Исправить данные",IF(OR(D104&lt;'Контрольный лист'!$C$5,D104&gt;=EDATE('Контрольный лист'!$C$5,1)),"Вне месяца",""))))))</ns0:f>
      </ns0:c>
    </ns0:row>
    <ns0:row r="105" ht="25" customHeight="1">
      <ns0:c r="A105" s="21"/>
      <ns0:c r="B105" s="21"/>
      <ns0:c r="C105" s="21"/>
      <ns0:c r="D105" s="6"/>
      <ns0:c r="E105" s="25"/>
      <ns0:c r="F105" s="17" t="str">
        <ns0:f>IF(C105="","",IF(OR(C105="V1T",C105="V2T"),"По заданию",INDEX('Тарифы'!$E$4:$E$12,MATCH(C105,'Тарифы'!$A$4:$A$12,0))))</ns0:f>
      </ns0:c>
      <ns0:c r="G105" s="14"/>
      <ns0:c r="H105" s="17" t="str">
        <ns0:f>IF(OR(B105="",C105="",E105=""),"",IF(AND(NOT(ISNUMBER(G105)),NOT(ISNUMBER(F105))),"Нужна цена",ROUND(E105*IF(ISNUMBER(G105),G105,F105),2)))</ns0:f>
      </ns0:c>
      <ns0:c r="I105" s="5"/>
      <ns0:c r="J105" s="5"/>
      <ns0:c r="K105" s="5"/>
      <ns0:c r="L105" s="16" t="str">
        <ns0:f>IF(COUNTA(A105:E105,G105,I105:K105)=0,"",IF(OR(A105="",B105="",C105="",NOT(ISNUMBER(D105)),NOT(ISNUMBER(E105)),E105&lt;=0,MOD(E105,1)&lt;&gt;0,I105="",J105="",H105="Нужна цена",AND(COUNTA(G105)&gt;0,OR(NOT(ISNUMBER(G105)),G105&lt;0,K105="")),AND(OR(C105="TGX",C105="TGC",C105="DZB"),E105&lt;&gt;1)),"Исправить данные",IF(INDEX('Тарифы'!$B$4:$B$12,MATCH(C105,'Тарифы'!$A$4:$A$12,0))&lt;&gt;'Контрольный лист'!$C$6,"Другой профиль",IF(COUNTIFS($A$5:$A$204,A105,$B$5:$B$204,B105,$C$5:$C$204,C105)&gt;1,"Повтор позиции",IF('Контрольный лист'!$C$5="","Исправить данные",IF(OR(D105&lt;'Контрольный лист'!$C$5,D105&gt;=EDATE('Контрольный лист'!$C$5,1)),"Вне месяца",""))))))</ns0:f>
      </ns0:c>
    </ns0:row>
    <ns0:row r="106" ht="25" customHeight="1">
      <ns0:c r="A106" s="21"/>
      <ns0:c r="B106" s="21"/>
      <ns0:c r="C106" s="21"/>
      <ns0:c r="D106" s="6"/>
      <ns0:c r="E106" s="25"/>
      <ns0:c r="F106" s="17" t="str">
        <ns0:f>IF(C106="","",IF(OR(C106="V1T",C106="V2T"),"По заданию",INDEX('Тарифы'!$E$4:$E$12,MATCH(C106,'Тарифы'!$A$4:$A$12,0))))</ns0:f>
      </ns0:c>
      <ns0:c r="G106" s="14"/>
      <ns0:c r="H106" s="17" t="str">
        <ns0:f>IF(OR(B106="",C106="",E106=""),"",IF(AND(NOT(ISNUMBER(G106)),NOT(ISNUMBER(F106))),"Нужна цена",ROUND(E106*IF(ISNUMBER(G106),G106,F106),2)))</ns0:f>
      </ns0:c>
      <ns0:c r="I106" s="5"/>
      <ns0:c r="J106" s="5"/>
      <ns0:c r="K106" s="5"/>
      <ns0:c r="L106" s="16" t="str">
        <ns0:f>IF(COUNTA(A106:E106,G106,I106:K106)=0,"",IF(OR(A106="",B106="",C106="",NOT(ISNUMBER(D106)),NOT(ISNUMBER(E106)),E106&lt;=0,MOD(E106,1)&lt;&gt;0,I106="",J106="",H106="Нужна цена",AND(COUNTA(G106)&gt;0,OR(NOT(ISNUMBER(G106)),G106&lt;0,K106="")),AND(OR(C106="TGX",C106="TGC",C106="DZB"),E106&lt;&gt;1)),"Исправить данные",IF(INDEX('Тарифы'!$B$4:$B$12,MATCH(C106,'Тарифы'!$A$4:$A$12,0))&lt;&gt;'Контрольный лист'!$C$6,"Другой профиль",IF(COUNTIFS($A$5:$A$204,A106,$B$5:$B$204,B106,$C$5:$C$204,C106)&gt;1,"Повтор позиции",IF('Контрольный лист'!$C$5="","Исправить данные",IF(OR(D106&lt;'Контрольный лист'!$C$5,D106&gt;=EDATE('Контрольный лист'!$C$5,1)),"Вне месяца",""))))))</ns0:f>
      </ns0:c>
    </ns0:row>
    <ns0:row r="107" ht="25" customHeight="1">
      <ns0:c r="A107" s="21"/>
      <ns0:c r="B107" s="21"/>
      <ns0:c r="C107" s="21"/>
      <ns0:c r="D107" s="6"/>
      <ns0:c r="E107" s="25"/>
      <ns0:c r="F107" s="17" t="str">
        <ns0:f>IF(C107="","",IF(OR(C107="V1T",C107="V2T"),"По заданию",INDEX('Тарифы'!$E$4:$E$12,MATCH(C107,'Тарифы'!$A$4:$A$12,0))))</ns0:f>
      </ns0:c>
      <ns0:c r="G107" s="14"/>
      <ns0:c r="H107" s="17" t="str">
        <ns0:f>IF(OR(B107="",C107="",E107=""),"",IF(AND(NOT(ISNUMBER(G107)),NOT(ISNUMBER(F107))),"Нужна цена",ROUND(E107*IF(ISNUMBER(G107),G107,F107),2)))</ns0:f>
      </ns0:c>
      <ns0:c r="I107" s="5"/>
      <ns0:c r="J107" s="5"/>
      <ns0:c r="K107" s="5"/>
      <ns0:c r="L107" s="16" t="str">
        <ns0:f>IF(COUNTA(A107:E107,G107,I107:K107)=0,"",IF(OR(A107="",B107="",C107="",NOT(ISNUMBER(D107)),NOT(ISNUMBER(E107)),E107&lt;=0,MOD(E107,1)&lt;&gt;0,I107="",J107="",H107="Нужна цена",AND(COUNTA(G107)&gt;0,OR(NOT(ISNUMBER(G107)),G107&lt;0,K107="")),AND(OR(C107="TGX",C107="TGC",C107="DZB"),E107&lt;&gt;1)),"Исправить данные",IF(INDEX('Тарифы'!$B$4:$B$12,MATCH(C107,'Тарифы'!$A$4:$A$12,0))&lt;&gt;'Контрольный лист'!$C$6,"Другой профиль",IF(COUNTIFS($A$5:$A$204,A107,$B$5:$B$204,B107,$C$5:$C$204,C107)&gt;1,"Повтор позиции",IF('Контрольный лист'!$C$5="","Исправить данные",IF(OR(D107&lt;'Контрольный лист'!$C$5,D107&gt;=EDATE('Контрольный лист'!$C$5,1)),"Вне месяца",""))))))</ns0:f>
      </ns0:c>
    </ns0:row>
    <ns0:row r="108" ht="25" customHeight="1">
      <ns0:c r="A108" s="21"/>
      <ns0:c r="B108" s="21"/>
      <ns0:c r="C108" s="21"/>
      <ns0:c r="D108" s="6"/>
      <ns0:c r="E108" s="25"/>
      <ns0:c r="F108" s="17" t="str">
        <ns0:f>IF(C108="","",IF(OR(C108="V1T",C108="V2T"),"По заданию",INDEX('Тарифы'!$E$4:$E$12,MATCH(C108,'Тарифы'!$A$4:$A$12,0))))</ns0:f>
      </ns0:c>
      <ns0:c r="G108" s="14"/>
      <ns0:c r="H108" s="17" t="str">
        <ns0:f>IF(OR(B108="",C108="",E108=""),"",IF(AND(NOT(ISNUMBER(G108)),NOT(ISNUMBER(F108))),"Нужна цена",ROUND(E108*IF(ISNUMBER(G108),G108,F108),2)))</ns0:f>
      </ns0:c>
      <ns0:c r="I108" s="5"/>
      <ns0:c r="J108" s="5"/>
      <ns0:c r="K108" s="5"/>
      <ns0:c r="L108" s="16" t="str">
        <ns0:f>IF(COUNTA(A108:E108,G108,I108:K108)=0,"",IF(OR(A108="",B108="",C108="",NOT(ISNUMBER(D108)),NOT(ISNUMBER(E108)),E108&lt;=0,MOD(E108,1)&lt;&gt;0,I108="",J108="",H108="Нужна цена",AND(COUNTA(G108)&gt;0,OR(NOT(ISNUMBER(G108)),G108&lt;0,K108="")),AND(OR(C108="TGX",C108="TGC",C108="DZB"),E108&lt;&gt;1)),"Исправить данные",IF(INDEX('Тарифы'!$B$4:$B$12,MATCH(C108,'Тарифы'!$A$4:$A$12,0))&lt;&gt;'Контрольный лист'!$C$6,"Другой профиль",IF(COUNTIFS($A$5:$A$204,A108,$B$5:$B$204,B108,$C$5:$C$204,C108)&gt;1,"Повтор позиции",IF('Контрольный лист'!$C$5="","Исправить данные",IF(OR(D108&lt;'Контрольный лист'!$C$5,D108&gt;=EDATE('Контрольный лист'!$C$5,1)),"Вне месяца",""))))))</ns0:f>
      </ns0:c>
    </ns0:row>
    <ns0:row r="109" ht="25" customHeight="1">
      <ns0:c r="A109" s="21"/>
      <ns0:c r="B109" s="21"/>
      <ns0:c r="C109" s="21"/>
      <ns0:c r="D109" s="6"/>
      <ns0:c r="E109" s="25"/>
      <ns0:c r="F109" s="17" t="str">
        <ns0:f>IF(C109="","",IF(OR(C109="V1T",C109="V2T"),"По заданию",INDEX('Тарифы'!$E$4:$E$12,MATCH(C109,'Тарифы'!$A$4:$A$12,0))))</ns0:f>
      </ns0:c>
      <ns0:c r="G109" s="14"/>
      <ns0:c r="H109" s="17" t="str">
        <ns0:f>IF(OR(B109="",C109="",E109=""),"",IF(AND(NOT(ISNUMBER(G109)),NOT(ISNUMBER(F109))),"Нужна цена",ROUND(E109*IF(ISNUMBER(G109),G109,F109),2)))</ns0:f>
      </ns0:c>
      <ns0:c r="I109" s="5"/>
      <ns0:c r="J109" s="5"/>
      <ns0:c r="K109" s="5"/>
      <ns0:c r="L109" s="16" t="str">
        <ns0:f>IF(COUNTA(A109:E109,G109,I109:K109)=0,"",IF(OR(A109="",B109="",C109="",NOT(ISNUMBER(D109)),NOT(ISNUMBER(E109)),E109&lt;=0,MOD(E109,1)&lt;&gt;0,I109="",J109="",H109="Нужна цена",AND(COUNTA(G109)&gt;0,OR(NOT(ISNUMBER(G109)),G109&lt;0,K109="")),AND(OR(C109="TGX",C109="TGC",C109="DZB"),E109&lt;&gt;1)),"Исправить данные",IF(INDEX('Тарифы'!$B$4:$B$12,MATCH(C109,'Тарифы'!$A$4:$A$12,0))&lt;&gt;'Контрольный лист'!$C$6,"Другой профиль",IF(COUNTIFS($A$5:$A$204,A109,$B$5:$B$204,B109,$C$5:$C$204,C109)&gt;1,"Повтор позиции",IF('Контрольный лист'!$C$5="","Исправить данные",IF(OR(D109&lt;'Контрольный лист'!$C$5,D109&gt;=EDATE('Контрольный лист'!$C$5,1)),"Вне месяца",""))))))</ns0:f>
      </ns0:c>
    </ns0:row>
    <ns0:row r="110" ht="25" customHeight="1">
      <ns0:c r="A110" s="21"/>
      <ns0:c r="B110" s="21"/>
      <ns0:c r="C110" s="21"/>
      <ns0:c r="D110" s="6"/>
      <ns0:c r="E110" s="25"/>
      <ns0:c r="F110" s="17" t="str">
        <ns0:f>IF(C110="","",IF(OR(C110="V1T",C110="V2T"),"По заданию",INDEX('Тарифы'!$E$4:$E$12,MATCH(C110,'Тарифы'!$A$4:$A$12,0))))</ns0:f>
      </ns0:c>
      <ns0:c r="G110" s="14"/>
      <ns0:c r="H110" s="17" t="str">
        <ns0:f>IF(OR(B110="",C110="",E110=""),"",IF(AND(NOT(ISNUMBER(G110)),NOT(ISNUMBER(F110))),"Нужна цена",ROUND(E110*IF(ISNUMBER(G110),G110,F110),2)))</ns0:f>
      </ns0:c>
      <ns0:c r="I110" s="5"/>
      <ns0:c r="J110" s="5"/>
      <ns0:c r="K110" s="5"/>
      <ns0:c r="L110" s="16" t="str">
        <ns0:f>IF(COUNTA(A110:E110,G110,I110:K110)=0,"",IF(OR(A110="",B110="",C110="",NOT(ISNUMBER(D110)),NOT(ISNUMBER(E110)),E110&lt;=0,MOD(E110,1)&lt;&gt;0,I110="",J110="",H110="Нужна цена",AND(COUNTA(G110)&gt;0,OR(NOT(ISNUMBER(G110)),G110&lt;0,K110="")),AND(OR(C110="TGX",C110="TGC",C110="DZB"),E110&lt;&gt;1)),"Исправить данные",IF(INDEX('Тарифы'!$B$4:$B$12,MATCH(C110,'Тарифы'!$A$4:$A$12,0))&lt;&gt;'Контрольный лист'!$C$6,"Другой профиль",IF(COUNTIFS($A$5:$A$204,A110,$B$5:$B$204,B110,$C$5:$C$204,C110)&gt;1,"Повтор позиции",IF('Контрольный лист'!$C$5="","Исправить данные",IF(OR(D110&lt;'Контрольный лист'!$C$5,D110&gt;=EDATE('Контрольный лист'!$C$5,1)),"Вне месяца",""))))))</ns0:f>
      </ns0:c>
    </ns0:row>
    <ns0:row r="111" ht="25" customHeight="1">
      <ns0:c r="A111" s="21"/>
      <ns0:c r="B111" s="21"/>
      <ns0:c r="C111" s="21"/>
      <ns0:c r="D111" s="6"/>
      <ns0:c r="E111" s="25"/>
      <ns0:c r="F111" s="17" t="str">
        <ns0:f>IF(C111="","",IF(OR(C111="V1T",C111="V2T"),"По заданию",INDEX('Тарифы'!$E$4:$E$12,MATCH(C111,'Тарифы'!$A$4:$A$12,0))))</ns0:f>
      </ns0:c>
      <ns0:c r="G111" s="14"/>
      <ns0:c r="H111" s="17" t="str">
        <ns0:f>IF(OR(B111="",C111="",E111=""),"",IF(AND(NOT(ISNUMBER(G111)),NOT(ISNUMBER(F111))),"Нужна цена",ROUND(E111*IF(ISNUMBER(G111),G111,F111),2)))</ns0:f>
      </ns0:c>
      <ns0:c r="I111" s="5"/>
      <ns0:c r="J111" s="5"/>
      <ns0:c r="K111" s="5"/>
      <ns0:c r="L111" s="16" t="str">
        <ns0:f>IF(COUNTA(A111:E111,G111,I111:K111)=0,"",IF(OR(A111="",B111="",C111="",NOT(ISNUMBER(D111)),NOT(ISNUMBER(E111)),E111&lt;=0,MOD(E111,1)&lt;&gt;0,I111="",J111="",H111="Нужна цена",AND(COUNTA(G111)&gt;0,OR(NOT(ISNUMBER(G111)),G111&lt;0,K111="")),AND(OR(C111="TGX",C111="TGC",C111="DZB"),E111&lt;&gt;1)),"Исправить данные",IF(INDEX('Тарифы'!$B$4:$B$12,MATCH(C111,'Тарифы'!$A$4:$A$12,0))&lt;&gt;'Контрольный лист'!$C$6,"Другой профиль",IF(COUNTIFS($A$5:$A$204,A111,$B$5:$B$204,B111,$C$5:$C$204,C111)&gt;1,"Повтор позиции",IF('Контрольный лист'!$C$5="","Исправить данные",IF(OR(D111&lt;'Контрольный лист'!$C$5,D111&gt;=EDATE('Контрольный лист'!$C$5,1)),"Вне месяца",""))))))</ns0:f>
      </ns0:c>
    </ns0:row>
    <ns0:row r="112" ht="25" customHeight="1">
      <ns0:c r="A112" s="21"/>
      <ns0:c r="B112" s="21"/>
      <ns0:c r="C112" s="21"/>
      <ns0:c r="D112" s="6"/>
      <ns0:c r="E112" s="25"/>
      <ns0:c r="F112" s="17" t="str">
        <ns0:f>IF(C112="","",IF(OR(C112="V1T",C112="V2T"),"По заданию",INDEX('Тарифы'!$E$4:$E$12,MATCH(C112,'Тарифы'!$A$4:$A$12,0))))</ns0:f>
      </ns0:c>
      <ns0:c r="G112" s="14"/>
      <ns0:c r="H112" s="17" t="str">
        <ns0:f>IF(OR(B112="",C112="",E112=""),"",IF(AND(NOT(ISNUMBER(G112)),NOT(ISNUMBER(F112))),"Нужна цена",ROUND(E112*IF(ISNUMBER(G112),G112,F112),2)))</ns0:f>
      </ns0:c>
      <ns0:c r="I112" s="5"/>
      <ns0:c r="J112" s="5"/>
      <ns0:c r="K112" s="5"/>
      <ns0:c r="L112" s="16" t="str">
        <ns0:f>IF(COUNTA(A112:E112,G112,I112:K112)=0,"",IF(OR(A112="",B112="",C112="",NOT(ISNUMBER(D112)),NOT(ISNUMBER(E112)),E112&lt;=0,MOD(E112,1)&lt;&gt;0,I112="",J112="",H112="Нужна цена",AND(COUNTA(G112)&gt;0,OR(NOT(ISNUMBER(G112)),G112&lt;0,K112="")),AND(OR(C112="TGX",C112="TGC",C112="DZB"),E112&lt;&gt;1)),"Исправить данные",IF(INDEX('Тарифы'!$B$4:$B$12,MATCH(C112,'Тарифы'!$A$4:$A$12,0))&lt;&gt;'Контрольный лист'!$C$6,"Другой профиль",IF(COUNTIFS($A$5:$A$204,A112,$B$5:$B$204,B112,$C$5:$C$204,C112)&gt;1,"Повтор позиции",IF('Контрольный лист'!$C$5="","Исправить данные",IF(OR(D112&lt;'Контрольный лист'!$C$5,D112&gt;=EDATE('Контрольный лист'!$C$5,1)),"Вне месяца",""))))))</ns0:f>
      </ns0:c>
    </ns0:row>
    <ns0:row r="113" ht="25" customHeight="1">
      <ns0:c r="A113" s="21"/>
      <ns0:c r="B113" s="21"/>
      <ns0:c r="C113" s="21"/>
      <ns0:c r="D113" s="6"/>
      <ns0:c r="E113" s="25"/>
      <ns0:c r="F113" s="17" t="str">
        <ns0:f>IF(C113="","",IF(OR(C113="V1T",C113="V2T"),"По заданию",INDEX('Тарифы'!$E$4:$E$12,MATCH(C113,'Тарифы'!$A$4:$A$12,0))))</ns0:f>
      </ns0:c>
      <ns0:c r="G113" s="14"/>
      <ns0:c r="H113" s="17" t="str">
        <ns0:f>IF(OR(B113="",C113="",E113=""),"",IF(AND(NOT(ISNUMBER(G113)),NOT(ISNUMBER(F113))),"Нужна цена",ROUND(E113*IF(ISNUMBER(G113),G113,F113),2)))</ns0:f>
      </ns0:c>
      <ns0:c r="I113" s="5"/>
      <ns0:c r="J113" s="5"/>
      <ns0:c r="K113" s="5"/>
      <ns0:c r="L113" s="16" t="str">
        <ns0:f>IF(COUNTA(A113:E113,G113,I113:K113)=0,"",IF(OR(A113="",B113="",C113="",NOT(ISNUMBER(D113)),NOT(ISNUMBER(E113)),E113&lt;=0,MOD(E113,1)&lt;&gt;0,I113="",J113="",H113="Нужна цена",AND(COUNTA(G113)&gt;0,OR(NOT(ISNUMBER(G113)),G113&lt;0,K113="")),AND(OR(C113="TGX",C113="TGC",C113="DZB"),E113&lt;&gt;1)),"Исправить данные",IF(INDEX('Тарифы'!$B$4:$B$12,MATCH(C113,'Тарифы'!$A$4:$A$12,0))&lt;&gt;'Контрольный лист'!$C$6,"Другой профиль",IF(COUNTIFS($A$5:$A$204,A113,$B$5:$B$204,B113,$C$5:$C$204,C113)&gt;1,"Повтор позиции",IF('Контрольный лист'!$C$5="","Исправить данные",IF(OR(D113&lt;'Контрольный лист'!$C$5,D113&gt;=EDATE('Контрольный лист'!$C$5,1)),"Вне месяца",""))))))</ns0:f>
      </ns0:c>
    </ns0:row>
    <ns0:row r="114" ht="25" customHeight="1">
      <ns0:c r="A114" s="21"/>
      <ns0:c r="B114" s="21"/>
      <ns0:c r="C114" s="21"/>
      <ns0:c r="D114" s="6"/>
      <ns0:c r="E114" s="25"/>
      <ns0:c r="F114" s="17" t="str">
        <ns0:f>IF(C114="","",IF(OR(C114="V1T",C114="V2T"),"По заданию",INDEX('Тарифы'!$E$4:$E$12,MATCH(C114,'Тарифы'!$A$4:$A$12,0))))</ns0:f>
      </ns0:c>
      <ns0:c r="G114" s="14"/>
      <ns0:c r="H114" s="17" t="str">
        <ns0:f>IF(OR(B114="",C114="",E114=""),"",IF(AND(NOT(ISNUMBER(G114)),NOT(ISNUMBER(F114))),"Нужна цена",ROUND(E114*IF(ISNUMBER(G114),G114,F114),2)))</ns0:f>
      </ns0:c>
      <ns0:c r="I114" s="5"/>
      <ns0:c r="J114" s="5"/>
      <ns0:c r="K114" s="5"/>
      <ns0:c r="L114" s="16" t="str">
        <ns0:f>IF(COUNTA(A114:E114,G114,I114:K114)=0,"",IF(OR(A114="",B114="",C114="",NOT(ISNUMBER(D114)),NOT(ISNUMBER(E114)),E114&lt;=0,MOD(E114,1)&lt;&gt;0,I114="",J114="",H114="Нужна цена",AND(COUNTA(G114)&gt;0,OR(NOT(ISNUMBER(G114)),G114&lt;0,K114="")),AND(OR(C114="TGX",C114="TGC",C114="DZB"),E114&lt;&gt;1)),"Исправить данные",IF(INDEX('Тарифы'!$B$4:$B$12,MATCH(C114,'Тарифы'!$A$4:$A$12,0))&lt;&gt;'Контрольный лист'!$C$6,"Другой профиль",IF(COUNTIFS($A$5:$A$204,A114,$B$5:$B$204,B114,$C$5:$C$204,C114)&gt;1,"Повтор позиции",IF('Контрольный лист'!$C$5="","Исправить данные",IF(OR(D114&lt;'Контрольный лист'!$C$5,D114&gt;=EDATE('Контрольный лист'!$C$5,1)),"Вне месяца",""))))))</ns0:f>
      </ns0:c>
    </ns0:row>
    <ns0:row r="115" ht="25" customHeight="1">
      <ns0:c r="A115" s="21"/>
      <ns0:c r="B115" s="21"/>
      <ns0:c r="C115" s="21"/>
      <ns0:c r="D115" s="6"/>
      <ns0:c r="E115" s="25"/>
      <ns0:c r="F115" s="17" t="str">
        <ns0:f>IF(C115="","",IF(OR(C115="V1T",C115="V2T"),"По заданию",INDEX('Тарифы'!$E$4:$E$12,MATCH(C115,'Тарифы'!$A$4:$A$12,0))))</ns0:f>
      </ns0:c>
      <ns0:c r="G115" s="14"/>
      <ns0:c r="H115" s="17" t="str">
        <ns0:f>IF(OR(B115="",C115="",E115=""),"",IF(AND(NOT(ISNUMBER(G115)),NOT(ISNUMBER(F115))),"Нужна цена",ROUND(E115*IF(ISNUMBER(G115),G115,F115),2)))</ns0:f>
      </ns0:c>
      <ns0:c r="I115" s="5"/>
      <ns0:c r="J115" s="5"/>
      <ns0:c r="K115" s="5"/>
      <ns0:c r="L115" s="16" t="str">
        <ns0:f>IF(COUNTA(A115:E115,G115,I115:K115)=0,"",IF(OR(A115="",B115="",C115="",NOT(ISNUMBER(D115)),NOT(ISNUMBER(E115)),E115&lt;=0,MOD(E115,1)&lt;&gt;0,I115="",J115="",H115="Нужна цена",AND(COUNTA(G115)&gt;0,OR(NOT(ISNUMBER(G115)),G115&lt;0,K115="")),AND(OR(C115="TGX",C115="TGC",C115="DZB"),E115&lt;&gt;1)),"Исправить данные",IF(INDEX('Тарифы'!$B$4:$B$12,MATCH(C115,'Тарифы'!$A$4:$A$12,0))&lt;&gt;'Контрольный лист'!$C$6,"Другой профиль",IF(COUNTIFS($A$5:$A$204,A115,$B$5:$B$204,B115,$C$5:$C$204,C115)&gt;1,"Повтор позиции",IF('Контрольный лист'!$C$5="","Исправить данные",IF(OR(D115&lt;'Контрольный лист'!$C$5,D115&gt;=EDATE('Контрольный лист'!$C$5,1)),"Вне месяца",""))))))</ns0:f>
      </ns0:c>
    </ns0:row>
    <ns0:row r="116" ht="25" customHeight="1">
      <ns0:c r="A116" s="21"/>
      <ns0:c r="B116" s="21"/>
      <ns0:c r="C116" s="21"/>
      <ns0:c r="D116" s="6"/>
      <ns0:c r="E116" s="25"/>
      <ns0:c r="F116" s="17" t="str">
        <ns0:f>IF(C116="","",IF(OR(C116="V1T",C116="V2T"),"По заданию",INDEX('Тарифы'!$E$4:$E$12,MATCH(C116,'Тарифы'!$A$4:$A$12,0))))</ns0:f>
      </ns0:c>
      <ns0:c r="G116" s="14"/>
      <ns0:c r="H116" s="17" t="str">
        <ns0:f>IF(OR(B116="",C116="",E116=""),"",IF(AND(NOT(ISNUMBER(G116)),NOT(ISNUMBER(F116))),"Нужна цена",ROUND(E116*IF(ISNUMBER(G116),G116,F116),2)))</ns0:f>
      </ns0:c>
      <ns0:c r="I116" s="5"/>
      <ns0:c r="J116" s="5"/>
      <ns0:c r="K116" s="5"/>
      <ns0:c r="L116" s="16" t="str">
        <ns0:f>IF(COUNTA(A116:E116,G116,I116:K116)=0,"",IF(OR(A116="",B116="",C116="",NOT(ISNUMBER(D116)),NOT(ISNUMBER(E116)),E116&lt;=0,MOD(E116,1)&lt;&gt;0,I116="",J116="",H116="Нужна цена",AND(COUNTA(G116)&gt;0,OR(NOT(ISNUMBER(G116)),G116&lt;0,K116="")),AND(OR(C116="TGX",C116="TGC",C116="DZB"),E116&lt;&gt;1)),"Исправить данные",IF(INDEX('Тарифы'!$B$4:$B$12,MATCH(C116,'Тарифы'!$A$4:$A$12,0))&lt;&gt;'Контрольный лист'!$C$6,"Другой профиль",IF(COUNTIFS($A$5:$A$204,A116,$B$5:$B$204,B116,$C$5:$C$204,C116)&gt;1,"Повтор позиции",IF('Контрольный лист'!$C$5="","Исправить данные",IF(OR(D116&lt;'Контрольный лист'!$C$5,D116&gt;=EDATE('Контрольный лист'!$C$5,1)),"Вне месяца",""))))))</ns0:f>
      </ns0:c>
    </ns0:row>
    <ns0:row r="117" ht="25" customHeight="1">
      <ns0:c r="A117" s="21"/>
      <ns0:c r="B117" s="21"/>
      <ns0:c r="C117" s="21"/>
      <ns0:c r="D117" s="6"/>
      <ns0:c r="E117" s="25"/>
      <ns0:c r="F117" s="17" t="str">
        <ns0:f>IF(C117="","",IF(OR(C117="V1T",C117="V2T"),"По заданию",INDEX('Тарифы'!$E$4:$E$12,MATCH(C117,'Тарифы'!$A$4:$A$12,0))))</ns0:f>
      </ns0:c>
      <ns0:c r="G117" s="14"/>
      <ns0:c r="H117" s="17" t="str">
        <ns0:f>IF(OR(B117="",C117="",E117=""),"",IF(AND(NOT(ISNUMBER(G117)),NOT(ISNUMBER(F117))),"Нужна цена",ROUND(E117*IF(ISNUMBER(G117),G117,F117),2)))</ns0:f>
      </ns0:c>
      <ns0:c r="I117" s="5"/>
      <ns0:c r="J117" s="5"/>
      <ns0:c r="K117" s="5"/>
      <ns0:c r="L117" s="16" t="str">
        <ns0:f>IF(COUNTA(A117:E117,G117,I117:K117)=0,"",IF(OR(A117="",B117="",C117="",NOT(ISNUMBER(D117)),NOT(ISNUMBER(E117)),E117&lt;=0,MOD(E117,1)&lt;&gt;0,I117="",J117="",H117="Нужна цена",AND(COUNTA(G117)&gt;0,OR(NOT(ISNUMBER(G117)),G117&lt;0,K117="")),AND(OR(C117="TGX",C117="TGC",C117="DZB"),E117&lt;&gt;1)),"Исправить данные",IF(INDEX('Тарифы'!$B$4:$B$12,MATCH(C117,'Тарифы'!$A$4:$A$12,0))&lt;&gt;'Контрольный лист'!$C$6,"Другой профиль",IF(COUNTIFS($A$5:$A$204,A117,$B$5:$B$204,B117,$C$5:$C$204,C117)&gt;1,"Повтор позиции",IF('Контрольный лист'!$C$5="","Исправить данные",IF(OR(D117&lt;'Контрольный лист'!$C$5,D117&gt;=EDATE('Контрольный лист'!$C$5,1)),"Вне месяца",""))))))</ns0:f>
      </ns0:c>
    </ns0:row>
    <ns0:row r="118" ht="25" customHeight="1">
      <ns0:c r="A118" s="21"/>
      <ns0:c r="B118" s="21"/>
      <ns0:c r="C118" s="21"/>
      <ns0:c r="D118" s="6"/>
      <ns0:c r="E118" s="25"/>
      <ns0:c r="F118" s="17" t="str">
        <ns0:f>IF(C118="","",IF(OR(C118="V1T",C118="V2T"),"По заданию",INDEX('Тарифы'!$E$4:$E$12,MATCH(C118,'Тарифы'!$A$4:$A$12,0))))</ns0:f>
      </ns0:c>
      <ns0:c r="G118" s="14"/>
      <ns0:c r="H118" s="17" t="str">
        <ns0:f>IF(OR(B118="",C118="",E118=""),"",IF(AND(NOT(ISNUMBER(G118)),NOT(ISNUMBER(F118))),"Нужна цена",ROUND(E118*IF(ISNUMBER(G118),G118,F118),2)))</ns0:f>
      </ns0:c>
      <ns0:c r="I118" s="5"/>
      <ns0:c r="J118" s="5"/>
      <ns0:c r="K118" s="5"/>
      <ns0:c r="L118" s="16" t="str">
        <ns0:f>IF(COUNTA(A118:E118,G118,I118:K118)=0,"",IF(OR(A118="",B118="",C118="",NOT(ISNUMBER(D118)),NOT(ISNUMBER(E118)),E118&lt;=0,MOD(E118,1)&lt;&gt;0,I118="",J118="",H118="Нужна цена",AND(COUNTA(G118)&gt;0,OR(NOT(ISNUMBER(G118)),G118&lt;0,K118="")),AND(OR(C118="TGX",C118="TGC",C118="DZB"),E118&lt;&gt;1)),"Исправить данные",IF(INDEX('Тарифы'!$B$4:$B$12,MATCH(C118,'Тарифы'!$A$4:$A$12,0))&lt;&gt;'Контрольный лист'!$C$6,"Другой профиль",IF(COUNTIFS($A$5:$A$204,A118,$B$5:$B$204,B118,$C$5:$C$204,C118)&gt;1,"Повтор позиции",IF('Контрольный лист'!$C$5="","Исправить данные",IF(OR(D118&lt;'Контрольный лист'!$C$5,D118&gt;=EDATE('Контрольный лист'!$C$5,1)),"Вне месяца",""))))))</ns0:f>
      </ns0:c>
    </ns0:row>
    <ns0:row r="119" ht="25" customHeight="1">
      <ns0:c r="A119" s="21"/>
      <ns0:c r="B119" s="21"/>
      <ns0:c r="C119" s="21"/>
      <ns0:c r="D119" s="6"/>
      <ns0:c r="E119" s="25"/>
      <ns0:c r="F119" s="17" t="str">
        <ns0:f>IF(C119="","",IF(OR(C119="V1T",C119="V2T"),"По заданию",INDEX('Тарифы'!$E$4:$E$12,MATCH(C119,'Тарифы'!$A$4:$A$12,0))))</ns0:f>
      </ns0:c>
      <ns0:c r="G119" s="14"/>
      <ns0:c r="H119" s="17" t="str">
        <ns0:f>IF(OR(B119="",C119="",E119=""),"",IF(AND(NOT(ISNUMBER(G119)),NOT(ISNUMBER(F119))),"Нужна цена",ROUND(E119*IF(ISNUMBER(G119),G119,F119),2)))</ns0:f>
      </ns0:c>
      <ns0:c r="I119" s="5"/>
      <ns0:c r="J119" s="5"/>
      <ns0:c r="K119" s="5"/>
      <ns0:c r="L119" s="16" t="str">
        <ns0:f>IF(COUNTA(A119:E119,G119,I119:K119)=0,"",IF(OR(A119="",B119="",C119="",NOT(ISNUMBER(D119)),NOT(ISNUMBER(E119)),E119&lt;=0,MOD(E119,1)&lt;&gt;0,I119="",J119="",H119="Нужна цена",AND(COUNTA(G119)&gt;0,OR(NOT(ISNUMBER(G119)),G119&lt;0,K119="")),AND(OR(C119="TGX",C119="TGC",C119="DZB"),E119&lt;&gt;1)),"Исправить данные",IF(INDEX('Тарифы'!$B$4:$B$12,MATCH(C119,'Тарифы'!$A$4:$A$12,0))&lt;&gt;'Контрольный лист'!$C$6,"Другой профиль",IF(COUNTIFS($A$5:$A$204,A119,$B$5:$B$204,B119,$C$5:$C$204,C119)&gt;1,"Повтор позиции",IF('Контрольный лист'!$C$5="","Исправить данные",IF(OR(D119&lt;'Контрольный лист'!$C$5,D119&gt;=EDATE('Контрольный лист'!$C$5,1)),"Вне месяца",""))))))</ns0:f>
      </ns0:c>
    </ns0:row>
    <ns0:row r="120" ht="25" customHeight="1">
      <ns0:c r="A120" s="21"/>
      <ns0:c r="B120" s="21"/>
      <ns0:c r="C120" s="21"/>
      <ns0:c r="D120" s="6"/>
      <ns0:c r="E120" s="25"/>
      <ns0:c r="F120" s="17" t="str">
        <ns0:f>IF(C120="","",IF(OR(C120="V1T",C120="V2T"),"По заданию",INDEX('Тарифы'!$E$4:$E$12,MATCH(C120,'Тарифы'!$A$4:$A$12,0))))</ns0:f>
      </ns0:c>
      <ns0:c r="G120" s="14"/>
      <ns0:c r="H120" s="17" t="str">
        <ns0:f>IF(OR(B120="",C120="",E120=""),"",IF(AND(NOT(ISNUMBER(G120)),NOT(ISNUMBER(F120))),"Нужна цена",ROUND(E120*IF(ISNUMBER(G120),G120,F120),2)))</ns0:f>
      </ns0:c>
      <ns0:c r="I120" s="5"/>
      <ns0:c r="J120" s="5"/>
      <ns0:c r="K120" s="5"/>
      <ns0:c r="L120" s="16" t="str">
        <ns0:f>IF(COUNTA(A120:E120,G120,I120:K120)=0,"",IF(OR(A120="",B120="",C120="",NOT(ISNUMBER(D120)),NOT(ISNUMBER(E120)),E120&lt;=0,MOD(E120,1)&lt;&gt;0,I120="",J120="",H120="Нужна цена",AND(COUNTA(G120)&gt;0,OR(NOT(ISNUMBER(G120)),G120&lt;0,K120="")),AND(OR(C120="TGX",C120="TGC",C120="DZB"),E120&lt;&gt;1)),"Исправить данные",IF(INDEX('Тарифы'!$B$4:$B$12,MATCH(C120,'Тарифы'!$A$4:$A$12,0))&lt;&gt;'Контрольный лист'!$C$6,"Другой профиль",IF(COUNTIFS($A$5:$A$204,A120,$B$5:$B$204,B120,$C$5:$C$204,C120)&gt;1,"Повтор позиции",IF('Контрольный лист'!$C$5="","Исправить данные",IF(OR(D120&lt;'Контрольный лист'!$C$5,D120&gt;=EDATE('Контрольный лист'!$C$5,1)),"Вне месяца",""))))))</ns0:f>
      </ns0:c>
    </ns0:row>
    <ns0:row r="121" ht="25" customHeight="1">
      <ns0:c r="A121" s="21"/>
      <ns0:c r="B121" s="21"/>
      <ns0:c r="C121" s="21"/>
      <ns0:c r="D121" s="6"/>
      <ns0:c r="E121" s="25"/>
      <ns0:c r="F121" s="17" t="str">
        <ns0:f>IF(C121="","",IF(OR(C121="V1T",C121="V2T"),"По заданию",INDEX('Тарифы'!$E$4:$E$12,MATCH(C121,'Тарифы'!$A$4:$A$12,0))))</ns0:f>
      </ns0:c>
      <ns0:c r="G121" s="14"/>
      <ns0:c r="H121" s="17" t="str">
        <ns0:f>IF(OR(B121="",C121="",E121=""),"",IF(AND(NOT(ISNUMBER(G121)),NOT(ISNUMBER(F121))),"Нужна цена",ROUND(E121*IF(ISNUMBER(G121),G121,F121),2)))</ns0:f>
      </ns0:c>
      <ns0:c r="I121" s="5"/>
      <ns0:c r="J121" s="5"/>
      <ns0:c r="K121" s="5"/>
      <ns0:c r="L121" s="16" t="str">
        <ns0:f>IF(COUNTA(A121:E121,G121,I121:K121)=0,"",IF(OR(A121="",B121="",C121="",NOT(ISNUMBER(D121)),NOT(ISNUMBER(E121)),E121&lt;=0,MOD(E121,1)&lt;&gt;0,I121="",J121="",H121="Нужна цена",AND(COUNTA(G121)&gt;0,OR(NOT(ISNUMBER(G121)),G121&lt;0,K121="")),AND(OR(C121="TGX",C121="TGC",C121="DZB"),E121&lt;&gt;1)),"Исправить данные",IF(INDEX('Тарифы'!$B$4:$B$12,MATCH(C121,'Тарифы'!$A$4:$A$12,0))&lt;&gt;'Контрольный лист'!$C$6,"Другой профиль",IF(COUNTIFS($A$5:$A$204,A121,$B$5:$B$204,B121,$C$5:$C$204,C121)&gt;1,"Повтор позиции",IF('Контрольный лист'!$C$5="","Исправить данные",IF(OR(D121&lt;'Контрольный лист'!$C$5,D121&gt;=EDATE('Контрольный лист'!$C$5,1)),"Вне месяца",""))))))</ns0:f>
      </ns0:c>
    </ns0:row>
    <ns0:row r="122" ht="25" customHeight="1">
      <ns0:c r="A122" s="21"/>
      <ns0:c r="B122" s="21"/>
      <ns0:c r="C122" s="21"/>
      <ns0:c r="D122" s="6"/>
      <ns0:c r="E122" s="25"/>
      <ns0:c r="F122" s="17" t="str">
        <ns0:f>IF(C122="","",IF(OR(C122="V1T",C122="V2T"),"По заданию",INDEX('Тарифы'!$E$4:$E$12,MATCH(C122,'Тарифы'!$A$4:$A$12,0))))</ns0:f>
      </ns0:c>
      <ns0:c r="G122" s="14"/>
      <ns0:c r="H122" s="17" t="str">
        <ns0:f>IF(OR(B122="",C122="",E122=""),"",IF(AND(NOT(ISNUMBER(G122)),NOT(ISNUMBER(F122))),"Нужна цена",ROUND(E122*IF(ISNUMBER(G122),G122,F122),2)))</ns0:f>
      </ns0:c>
      <ns0:c r="I122" s="5"/>
      <ns0:c r="J122" s="5"/>
      <ns0:c r="K122" s="5"/>
      <ns0:c r="L122" s="16" t="str">
        <ns0:f>IF(COUNTA(A122:E122,G122,I122:K122)=0,"",IF(OR(A122="",B122="",C122="",NOT(ISNUMBER(D122)),NOT(ISNUMBER(E122)),E122&lt;=0,MOD(E122,1)&lt;&gt;0,I122="",J122="",H122="Нужна цена",AND(COUNTA(G122)&gt;0,OR(NOT(ISNUMBER(G122)),G122&lt;0,K122="")),AND(OR(C122="TGX",C122="TGC",C122="DZB"),E122&lt;&gt;1)),"Исправить данные",IF(INDEX('Тарифы'!$B$4:$B$12,MATCH(C122,'Тарифы'!$A$4:$A$12,0))&lt;&gt;'Контрольный лист'!$C$6,"Другой профиль",IF(COUNTIFS($A$5:$A$204,A122,$B$5:$B$204,B122,$C$5:$C$204,C122)&gt;1,"Повтор позиции",IF('Контрольный лист'!$C$5="","Исправить данные",IF(OR(D122&lt;'Контрольный лист'!$C$5,D122&gt;=EDATE('Контрольный лист'!$C$5,1)),"Вне месяца",""))))))</ns0:f>
      </ns0:c>
    </ns0:row>
    <ns0:row r="123" ht="25" customHeight="1">
      <ns0:c r="A123" s="21"/>
      <ns0:c r="B123" s="21"/>
      <ns0:c r="C123" s="21"/>
      <ns0:c r="D123" s="6"/>
      <ns0:c r="E123" s="25"/>
      <ns0:c r="F123" s="17" t="str">
        <ns0:f>IF(C123="","",IF(OR(C123="V1T",C123="V2T"),"По заданию",INDEX('Тарифы'!$E$4:$E$12,MATCH(C123,'Тарифы'!$A$4:$A$12,0))))</ns0:f>
      </ns0:c>
      <ns0:c r="G123" s="14"/>
      <ns0:c r="H123" s="17" t="str">
        <ns0:f>IF(OR(B123="",C123="",E123=""),"",IF(AND(NOT(ISNUMBER(G123)),NOT(ISNUMBER(F123))),"Нужна цена",ROUND(E123*IF(ISNUMBER(G123),G123,F123),2)))</ns0:f>
      </ns0:c>
      <ns0:c r="I123" s="5"/>
      <ns0:c r="J123" s="5"/>
      <ns0:c r="K123" s="5"/>
      <ns0:c r="L123" s="16" t="str">
        <ns0:f>IF(COUNTA(A123:E123,G123,I123:K123)=0,"",IF(OR(A123="",B123="",C123="",NOT(ISNUMBER(D123)),NOT(ISNUMBER(E123)),E123&lt;=0,MOD(E123,1)&lt;&gt;0,I123="",J123="",H123="Нужна цена",AND(COUNTA(G123)&gt;0,OR(NOT(ISNUMBER(G123)),G123&lt;0,K123="")),AND(OR(C123="TGX",C123="TGC",C123="DZB"),E123&lt;&gt;1)),"Исправить данные",IF(INDEX('Тарифы'!$B$4:$B$12,MATCH(C123,'Тарифы'!$A$4:$A$12,0))&lt;&gt;'Контрольный лист'!$C$6,"Другой профиль",IF(COUNTIFS($A$5:$A$204,A123,$B$5:$B$204,B123,$C$5:$C$204,C123)&gt;1,"Повтор позиции",IF('Контрольный лист'!$C$5="","Исправить данные",IF(OR(D123&lt;'Контрольный лист'!$C$5,D123&gt;=EDATE('Контрольный лист'!$C$5,1)),"Вне месяца",""))))))</ns0:f>
      </ns0:c>
    </ns0:row>
    <ns0:row r="124" ht="25" customHeight="1">
      <ns0:c r="A124" s="21"/>
      <ns0:c r="B124" s="21"/>
      <ns0:c r="C124" s="21"/>
      <ns0:c r="D124" s="6"/>
      <ns0:c r="E124" s="25"/>
      <ns0:c r="F124" s="17" t="str">
        <ns0:f>IF(C124="","",IF(OR(C124="V1T",C124="V2T"),"По заданию",INDEX('Тарифы'!$E$4:$E$12,MATCH(C124,'Тарифы'!$A$4:$A$12,0))))</ns0:f>
      </ns0:c>
      <ns0:c r="G124" s="14"/>
      <ns0:c r="H124" s="17" t="str">
        <ns0:f>IF(OR(B124="",C124="",E124=""),"",IF(AND(NOT(ISNUMBER(G124)),NOT(ISNUMBER(F124))),"Нужна цена",ROUND(E124*IF(ISNUMBER(G124),G124,F124),2)))</ns0:f>
      </ns0:c>
      <ns0:c r="I124" s="5"/>
      <ns0:c r="J124" s="5"/>
      <ns0:c r="K124" s="5"/>
      <ns0:c r="L124" s="16" t="str">
        <ns0:f>IF(COUNTA(A124:E124,G124,I124:K124)=0,"",IF(OR(A124="",B124="",C124="",NOT(ISNUMBER(D124)),NOT(ISNUMBER(E124)),E124&lt;=0,MOD(E124,1)&lt;&gt;0,I124="",J124="",H124="Нужна цена",AND(COUNTA(G124)&gt;0,OR(NOT(ISNUMBER(G124)),G124&lt;0,K124="")),AND(OR(C124="TGX",C124="TGC",C124="DZB"),E124&lt;&gt;1)),"Исправить данные",IF(INDEX('Тарифы'!$B$4:$B$12,MATCH(C124,'Тарифы'!$A$4:$A$12,0))&lt;&gt;'Контрольный лист'!$C$6,"Другой профиль",IF(COUNTIFS($A$5:$A$204,A124,$B$5:$B$204,B124,$C$5:$C$204,C124)&gt;1,"Повтор позиции",IF('Контрольный лист'!$C$5="","Исправить данные",IF(OR(D124&lt;'Контрольный лист'!$C$5,D124&gt;=EDATE('Контрольный лист'!$C$5,1)),"Вне месяца",""))))))</ns0:f>
      </ns0:c>
    </ns0:row>
    <ns0:row r="125" ht="25" customHeight="1">
      <ns0:c r="A125" s="21"/>
      <ns0:c r="B125" s="21"/>
      <ns0:c r="C125" s="21"/>
      <ns0:c r="D125" s="6"/>
      <ns0:c r="E125" s="25"/>
      <ns0:c r="F125" s="17" t="str">
        <ns0:f>IF(C125="","",IF(OR(C125="V1T",C125="V2T"),"По заданию",INDEX('Тарифы'!$E$4:$E$12,MATCH(C125,'Тарифы'!$A$4:$A$12,0))))</ns0:f>
      </ns0:c>
      <ns0:c r="G125" s="14"/>
      <ns0:c r="H125" s="17" t="str">
        <ns0:f>IF(OR(B125="",C125="",E125=""),"",IF(AND(NOT(ISNUMBER(G125)),NOT(ISNUMBER(F125))),"Нужна цена",ROUND(E125*IF(ISNUMBER(G125),G125,F125),2)))</ns0:f>
      </ns0:c>
      <ns0:c r="I125" s="5"/>
      <ns0:c r="J125" s="5"/>
      <ns0:c r="K125" s="5"/>
      <ns0:c r="L125" s="16" t="str">
        <ns0:f>IF(COUNTA(A125:E125,G125,I125:K125)=0,"",IF(OR(A125="",B125="",C125="",NOT(ISNUMBER(D125)),NOT(ISNUMBER(E125)),E125&lt;=0,MOD(E125,1)&lt;&gt;0,I125="",J125="",H125="Нужна цена",AND(COUNTA(G125)&gt;0,OR(NOT(ISNUMBER(G125)),G125&lt;0,K125="")),AND(OR(C125="TGX",C125="TGC",C125="DZB"),E125&lt;&gt;1)),"Исправить данные",IF(INDEX('Тарифы'!$B$4:$B$12,MATCH(C125,'Тарифы'!$A$4:$A$12,0))&lt;&gt;'Контрольный лист'!$C$6,"Другой профиль",IF(COUNTIFS($A$5:$A$204,A125,$B$5:$B$204,B125,$C$5:$C$204,C125)&gt;1,"Повтор позиции",IF('Контрольный лист'!$C$5="","Исправить данные",IF(OR(D125&lt;'Контрольный лист'!$C$5,D125&gt;=EDATE('Контрольный лист'!$C$5,1)),"Вне месяца",""))))))</ns0:f>
      </ns0:c>
    </ns0:row>
    <ns0:row r="126" ht="25" customHeight="1">
      <ns0:c r="A126" s="21"/>
      <ns0:c r="B126" s="21"/>
      <ns0:c r="C126" s="21"/>
      <ns0:c r="D126" s="6"/>
      <ns0:c r="E126" s="25"/>
      <ns0:c r="F126" s="17" t="str">
        <ns0:f>IF(C126="","",IF(OR(C126="V1T",C126="V2T"),"По заданию",INDEX('Тарифы'!$E$4:$E$12,MATCH(C126,'Тарифы'!$A$4:$A$12,0))))</ns0:f>
      </ns0:c>
      <ns0:c r="G126" s="14"/>
      <ns0:c r="H126" s="17" t="str">
        <ns0:f>IF(OR(B126="",C126="",E126=""),"",IF(AND(NOT(ISNUMBER(G126)),NOT(ISNUMBER(F126))),"Нужна цена",ROUND(E126*IF(ISNUMBER(G126),G126,F126),2)))</ns0:f>
      </ns0:c>
      <ns0:c r="I126" s="5"/>
      <ns0:c r="J126" s="5"/>
      <ns0:c r="K126" s="5"/>
      <ns0:c r="L126" s="16" t="str">
        <ns0:f>IF(COUNTA(A126:E126,G126,I126:K126)=0,"",IF(OR(A126="",B126="",C126="",NOT(ISNUMBER(D126)),NOT(ISNUMBER(E126)),E126&lt;=0,MOD(E126,1)&lt;&gt;0,I126="",J126="",H126="Нужна цена",AND(COUNTA(G126)&gt;0,OR(NOT(ISNUMBER(G126)),G126&lt;0,K126="")),AND(OR(C126="TGX",C126="TGC",C126="DZB"),E126&lt;&gt;1)),"Исправить данные",IF(INDEX('Тарифы'!$B$4:$B$12,MATCH(C126,'Тарифы'!$A$4:$A$12,0))&lt;&gt;'Контрольный лист'!$C$6,"Другой профиль",IF(COUNTIFS($A$5:$A$204,A126,$B$5:$B$204,B126,$C$5:$C$204,C126)&gt;1,"Повтор позиции",IF('Контрольный лист'!$C$5="","Исправить данные",IF(OR(D126&lt;'Контрольный лист'!$C$5,D126&gt;=EDATE('Контрольный лист'!$C$5,1)),"Вне месяца",""))))))</ns0:f>
      </ns0:c>
    </ns0:row>
    <ns0:row r="127" ht="25" customHeight="1">
      <ns0:c r="A127" s="21"/>
      <ns0:c r="B127" s="21"/>
      <ns0:c r="C127" s="21"/>
      <ns0:c r="D127" s="6"/>
      <ns0:c r="E127" s="25"/>
      <ns0:c r="F127" s="17" t="str">
        <ns0:f>IF(C127="","",IF(OR(C127="V1T",C127="V2T"),"По заданию",INDEX('Тарифы'!$E$4:$E$12,MATCH(C127,'Тарифы'!$A$4:$A$12,0))))</ns0:f>
      </ns0:c>
      <ns0:c r="G127" s="14"/>
      <ns0:c r="H127" s="17" t="str">
        <ns0:f>IF(OR(B127="",C127="",E127=""),"",IF(AND(NOT(ISNUMBER(G127)),NOT(ISNUMBER(F127))),"Нужна цена",ROUND(E127*IF(ISNUMBER(G127),G127,F127),2)))</ns0:f>
      </ns0:c>
      <ns0:c r="I127" s="5"/>
      <ns0:c r="J127" s="5"/>
      <ns0:c r="K127" s="5"/>
      <ns0:c r="L127" s="16" t="str">
        <ns0:f>IF(COUNTA(A127:E127,G127,I127:K127)=0,"",IF(OR(A127="",B127="",C127="",NOT(ISNUMBER(D127)),NOT(ISNUMBER(E127)),E127&lt;=0,MOD(E127,1)&lt;&gt;0,I127="",J127="",H127="Нужна цена",AND(COUNTA(G127)&gt;0,OR(NOT(ISNUMBER(G127)),G127&lt;0,K127="")),AND(OR(C127="TGX",C127="TGC",C127="DZB"),E127&lt;&gt;1)),"Исправить данные",IF(INDEX('Тарифы'!$B$4:$B$12,MATCH(C127,'Тарифы'!$A$4:$A$12,0))&lt;&gt;'Контрольный лист'!$C$6,"Другой профиль",IF(COUNTIFS($A$5:$A$204,A127,$B$5:$B$204,B127,$C$5:$C$204,C127)&gt;1,"Повтор позиции",IF('Контрольный лист'!$C$5="","Исправить данные",IF(OR(D127&lt;'Контрольный лист'!$C$5,D127&gt;=EDATE('Контрольный лист'!$C$5,1)),"Вне месяца",""))))))</ns0:f>
      </ns0:c>
    </ns0:row>
    <ns0:row r="128" ht="25" customHeight="1">
      <ns0:c r="A128" s="21"/>
      <ns0:c r="B128" s="21"/>
      <ns0:c r="C128" s="21"/>
      <ns0:c r="D128" s="6"/>
      <ns0:c r="E128" s="25"/>
      <ns0:c r="F128" s="17" t="str">
        <ns0:f>IF(C128="","",IF(OR(C128="V1T",C128="V2T"),"По заданию",INDEX('Тарифы'!$E$4:$E$12,MATCH(C128,'Тарифы'!$A$4:$A$12,0))))</ns0:f>
      </ns0:c>
      <ns0:c r="G128" s="14"/>
      <ns0:c r="H128" s="17" t="str">
        <ns0:f>IF(OR(B128="",C128="",E128=""),"",IF(AND(NOT(ISNUMBER(G128)),NOT(ISNUMBER(F128))),"Нужна цена",ROUND(E128*IF(ISNUMBER(G128),G128,F128),2)))</ns0:f>
      </ns0:c>
      <ns0:c r="I128" s="5"/>
      <ns0:c r="J128" s="5"/>
      <ns0:c r="K128" s="5"/>
      <ns0:c r="L128" s="16" t="str">
        <ns0:f>IF(COUNTA(A128:E128,G128,I128:K128)=0,"",IF(OR(A128="",B128="",C128="",NOT(ISNUMBER(D128)),NOT(ISNUMBER(E128)),E128&lt;=0,MOD(E128,1)&lt;&gt;0,I128="",J128="",H128="Нужна цена",AND(COUNTA(G128)&gt;0,OR(NOT(ISNUMBER(G128)),G128&lt;0,K128="")),AND(OR(C128="TGX",C128="TGC",C128="DZB"),E128&lt;&gt;1)),"Исправить данные",IF(INDEX('Тарифы'!$B$4:$B$12,MATCH(C128,'Тарифы'!$A$4:$A$12,0))&lt;&gt;'Контрольный лист'!$C$6,"Другой профиль",IF(COUNTIFS($A$5:$A$204,A128,$B$5:$B$204,B128,$C$5:$C$204,C128)&gt;1,"Повтор позиции",IF('Контрольный лист'!$C$5="","Исправить данные",IF(OR(D128&lt;'Контрольный лист'!$C$5,D128&gt;=EDATE('Контрольный лист'!$C$5,1)),"Вне месяца",""))))))</ns0:f>
      </ns0:c>
    </ns0:row>
    <ns0:row r="129" ht="25" customHeight="1">
      <ns0:c r="A129" s="21"/>
      <ns0:c r="B129" s="21"/>
      <ns0:c r="C129" s="21"/>
      <ns0:c r="D129" s="6"/>
      <ns0:c r="E129" s="25"/>
      <ns0:c r="F129" s="17" t="str">
        <ns0:f>IF(C129="","",IF(OR(C129="V1T",C129="V2T"),"По заданию",INDEX('Тарифы'!$E$4:$E$12,MATCH(C129,'Тарифы'!$A$4:$A$12,0))))</ns0:f>
      </ns0:c>
      <ns0:c r="G129" s="14"/>
      <ns0:c r="H129" s="17" t="str">
        <ns0:f>IF(OR(B129="",C129="",E129=""),"",IF(AND(NOT(ISNUMBER(G129)),NOT(ISNUMBER(F129))),"Нужна цена",ROUND(E129*IF(ISNUMBER(G129),G129,F129),2)))</ns0:f>
      </ns0:c>
      <ns0:c r="I129" s="5"/>
      <ns0:c r="J129" s="5"/>
      <ns0:c r="K129" s="5"/>
      <ns0:c r="L129" s="16" t="str">
        <ns0:f>IF(COUNTA(A129:E129,G129,I129:K129)=0,"",IF(OR(A129="",B129="",C129="",NOT(ISNUMBER(D129)),NOT(ISNUMBER(E129)),E129&lt;=0,MOD(E129,1)&lt;&gt;0,I129="",J129="",H129="Нужна цена",AND(COUNTA(G129)&gt;0,OR(NOT(ISNUMBER(G129)),G129&lt;0,K129="")),AND(OR(C129="TGX",C129="TGC",C129="DZB"),E129&lt;&gt;1)),"Исправить данные",IF(INDEX('Тарифы'!$B$4:$B$12,MATCH(C129,'Тарифы'!$A$4:$A$12,0))&lt;&gt;'Контрольный лист'!$C$6,"Другой профиль",IF(COUNTIFS($A$5:$A$204,A129,$B$5:$B$204,B129,$C$5:$C$204,C129)&gt;1,"Повтор позиции",IF('Контрольный лист'!$C$5="","Исправить данные",IF(OR(D129&lt;'Контрольный лист'!$C$5,D129&gt;=EDATE('Контрольный лист'!$C$5,1)),"Вне месяца",""))))))</ns0:f>
      </ns0:c>
    </ns0:row>
    <ns0:row r="130" ht="25" customHeight="1">
      <ns0:c r="A130" s="21"/>
      <ns0:c r="B130" s="21"/>
      <ns0:c r="C130" s="21"/>
      <ns0:c r="D130" s="6"/>
      <ns0:c r="E130" s="25"/>
      <ns0:c r="F130" s="17" t="str">
        <ns0:f>IF(C130="","",IF(OR(C130="V1T",C130="V2T"),"По заданию",INDEX('Тарифы'!$E$4:$E$12,MATCH(C130,'Тарифы'!$A$4:$A$12,0))))</ns0:f>
      </ns0:c>
      <ns0:c r="G130" s="14"/>
      <ns0:c r="H130" s="17" t="str">
        <ns0:f>IF(OR(B130="",C130="",E130=""),"",IF(AND(NOT(ISNUMBER(G130)),NOT(ISNUMBER(F130))),"Нужна цена",ROUND(E130*IF(ISNUMBER(G130),G130,F130),2)))</ns0:f>
      </ns0:c>
      <ns0:c r="I130" s="5"/>
      <ns0:c r="J130" s="5"/>
      <ns0:c r="K130" s="5"/>
      <ns0:c r="L130" s="16" t="str">
        <ns0:f>IF(COUNTA(A130:E130,G130,I130:K130)=0,"",IF(OR(A130="",B130="",C130="",NOT(ISNUMBER(D130)),NOT(ISNUMBER(E130)),E130&lt;=0,MOD(E130,1)&lt;&gt;0,I130="",J130="",H130="Нужна цена",AND(COUNTA(G130)&gt;0,OR(NOT(ISNUMBER(G130)),G130&lt;0,K130="")),AND(OR(C130="TGX",C130="TGC",C130="DZB"),E130&lt;&gt;1)),"Исправить данные",IF(INDEX('Тарифы'!$B$4:$B$12,MATCH(C130,'Тарифы'!$A$4:$A$12,0))&lt;&gt;'Контрольный лист'!$C$6,"Другой профиль",IF(COUNTIFS($A$5:$A$204,A130,$B$5:$B$204,B130,$C$5:$C$204,C130)&gt;1,"Повтор позиции",IF('Контрольный лист'!$C$5="","Исправить данные",IF(OR(D130&lt;'Контрольный лист'!$C$5,D130&gt;=EDATE('Контрольный лист'!$C$5,1)),"Вне месяца",""))))))</ns0:f>
      </ns0:c>
    </ns0:row>
    <ns0:row r="131" ht="25" customHeight="1">
      <ns0:c r="A131" s="21"/>
      <ns0:c r="B131" s="21"/>
      <ns0:c r="C131" s="21"/>
      <ns0:c r="D131" s="6"/>
      <ns0:c r="E131" s="25"/>
      <ns0:c r="F131" s="17" t="str">
        <ns0:f>IF(C131="","",IF(OR(C131="V1T",C131="V2T"),"По заданию",INDEX('Тарифы'!$E$4:$E$12,MATCH(C131,'Тарифы'!$A$4:$A$12,0))))</ns0:f>
      </ns0:c>
      <ns0:c r="G131" s="14"/>
      <ns0:c r="H131" s="17" t="str">
        <ns0:f>IF(OR(B131="",C131="",E131=""),"",IF(AND(NOT(ISNUMBER(G131)),NOT(ISNUMBER(F131))),"Нужна цена",ROUND(E131*IF(ISNUMBER(G131),G131,F131),2)))</ns0:f>
      </ns0:c>
      <ns0:c r="I131" s="5"/>
      <ns0:c r="J131" s="5"/>
      <ns0:c r="K131" s="5"/>
      <ns0:c r="L131" s="16" t="str">
        <ns0:f>IF(COUNTA(A131:E131,G131,I131:K131)=0,"",IF(OR(A131="",B131="",C131="",NOT(ISNUMBER(D131)),NOT(ISNUMBER(E131)),E131&lt;=0,MOD(E131,1)&lt;&gt;0,I131="",J131="",H131="Нужна цена",AND(COUNTA(G131)&gt;0,OR(NOT(ISNUMBER(G131)),G131&lt;0,K131="")),AND(OR(C131="TGX",C131="TGC",C131="DZB"),E131&lt;&gt;1)),"Исправить данные",IF(INDEX('Тарифы'!$B$4:$B$12,MATCH(C131,'Тарифы'!$A$4:$A$12,0))&lt;&gt;'Контрольный лист'!$C$6,"Другой профиль",IF(COUNTIFS($A$5:$A$204,A131,$B$5:$B$204,B131,$C$5:$C$204,C131)&gt;1,"Повтор позиции",IF('Контрольный лист'!$C$5="","Исправить данные",IF(OR(D131&lt;'Контрольный лист'!$C$5,D131&gt;=EDATE('Контрольный лист'!$C$5,1)),"Вне месяца",""))))))</ns0:f>
      </ns0:c>
    </ns0:row>
    <ns0:row r="132" ht="25" customHeight="1">
      <ns0:c r="A132" s="21"/>
      <ns0:c r="B132" s="21"/>
      <ns0:c r="C132" s="21"/>
      <ns0:c r="D132" s="6"/>
      <ns0:c r="E132" s="25"/>
      <ns0:c r="F132" s="17" t="str">
        <ns0:f>IF(C132="","",IF(OR(C132="V1T",C132="V2T"),"По заданию",INDEX('Тарифы'!$E$4:$E$12,MATCH(C132,'Тарифы'!$A$4:$A$12,0))))</ns0:f>
      </ns0:c>
      <ns0:c r="G132" s="14"/>
      <ns0:c r="H132" s="17" t="str">
        <ns0:f>IF(OR(B132="",C132="",E132=""),"",IF(AND(NOT(ISNUMBER(G132)),NOT(ISNUMBER(F132))),"Нужна цена",ROUND(E132*IF(ISNUMBER(G132),G132,F132),2)))</ns0:f>
      </ns0:c>
      <ns0:c r="I132" s="5"/>
      <ns0:c r="J132" s="5"/>
      <ns0:c r="K132" s="5"/>
      <ns0:c r="L132" s="16" t="str">
        <ns0:f>IF(COUNTA(A132:E132,G132,I132:K132)=0,"",IF(OR(A132="",B132="",C132="",NOT(ISNUMBER(D132)),NOT(ISNUMBER(E132)),E132&lt;=0,MOD(E132,1)&lt;&gt;0,I132="",J132="",H132="Нужна цена",AND(COUNTA(G132)&gt;0,OR(NOT(ISNUMBER(G132)),G132&lt;0,K132="")),AND(OR(C132="TGX",C132="TGC",C132="DZB"),E132&lt;&gt;1)),"Исправить данные",IF(INDEX('Тарифы'!$B$4:$B$12,MATCH(C132,'Тарифы'!$A$4:$A$12,0))&lt;&gt;'Контрольный лист'!$C$6,"Другой профиль",IF(COUNTIFS($A$5:$A$204,A132,$B$5:$B$204,B132,$C$5:$C$204,C132)&gt;1,"Повтор позиции",IF('Контрольный лист'!$C$5="","Исправить данные",IF(OR(D132&lt;'Контрольный лист'!$C$5,D132&gt;=EDATE('Контрольный лист'!$C$5,1)),"Вне месяца",""))))))</ns0:f>
      </ns0:c>
    </ns0:row>
    <ns0:row r="133" ht="25" customHeight="1">
      <ns0:c r="A133" s="21"/>
      <ns0:c r="B133" s="21"/>
      <ns0:c r="C133" s="21"/>
      <ns0:c r="D133" s="6"/>
      <ns0:c r="E133" s="25"/>
      <ns0:c r="F133" s="17" t="str">
        <ns0:f>IF(C133="","",IF(OR(C133="V1T",C133="V2T"),"По заданию",INDEX('Тарифы'!$E$4:$E$12,MATCH(C133,'Тарифы'!$A$4:$A$12,0))))</ns0:f>
      </ns0:c>
      <ns0:c r="G133" s="14"/>
      <ns0:c r="H133" s="17" t="str">
        <ns0:f>IF(OR(B133="",C133="",E133=""),"",IF(AND(NOT(ISNUMBER(G133)),NOT(ISNUMBER(F133))),"Нужна цена",ROUND(E133*IF(ISNUMBER(G133),G133,F133),2)))</ns0:f>
      </ns0:c>
      <ns0:c r="I133" s="5"/>
      <ns0:c r="J133" s="5"/>
      <ns0:c r="K133" s="5"/>
      <ns0:c r="L133" s="16" t="str">
        <ns0:f>IF(COUNTA(A133:E133,G133,I133:K133)=0,"",IF(OR(A133="",B133="",C133="",NOT(ISNUMBER(D133)),NOT(ISNUMBER(E133)),E133&lt;=0,MOD(E133,1)&lt;&gt;0,I133="",J133="",H133="Нужна цена",AND(COUNTA(G133)&gt;0,OR(NOT(ISNUMBER(G133)),G133&lt;0,K133="")),AND(OR(C133="TGX",C133="TGC",C133="DZB"),E133&lt;&gt;1)),"Исправить данные",IF(INDEX('Тарифы'!$B$4:$B$12,MATCH(C133,'Тарифы'!$A$4:$A$12,0))&lt;&gt;'Контрольный лист'!$C$6,"Другой профиль",IF(COUNTIFS($A$5:$A$204,A133,$B$5:$B$204,B133,$C$5:$C$204,C133)&gt;1,"Повтор позиции",IF('Контрольный лист'!$C$5="","Исправить данные",IF(OR(D133&lt;'Контрольный лист'!$C$5,D133&gt;=EDATE('Контрольный лист'!$C$5,1)),"Вне месяца",""))))))</ns0:f>
      </ns0:c>
    </ns0:row>
    <ns0:row r="134" ht="25" customHeight="1">
      <ns0:c r="A134" s="21"/>
      <ns0:c r="B134" s="21"/>
      <ns0:c r="C134" s="21"/>
      <ns0:c r="D134" s="6"/>
      <ns0:c r="E134" s="25"/>
      <ns0:c r="F134" s="17" t="str">
        <ns0:f>IF(C134="","",IF(OR(C134="V1T",C134="V2T"),"По заданию",INDEX('Тарифы'!$E$4:$E$12,MATCH(C134,'Тарифы'!$A$4:$A$12,0))))</ns0:f>
      </ns0:c>
      <ns0:c r="G134" s="14"/>
      <ns0:c r="H134" s="17" t="str">
        <ns0:f>IF(OR(B134="",C134="",E134=""),"",IF(AND(NOT(ISNUMBER(G134)),NOT(ISNUMBER(F134))),"Нужна цена",ROUND(E134*IF(ISNUMBER(G134),G134,F134),2)))</ns0:f>
      </ns0:c>
      <ns0:c r="I134" s="5"/>
      <ns0:c r="J134" s="5"/>
      <ns0:c r="K134" s="5"/>
      <ns0:c r="L134" s="16" t="str">
        <ns0:f>IF(COUNTA(A134:E134,G134,I134:K134)=0,"",IF(OR(A134="",B134="",C134="",NOT(ISNUMBER(D134)),NOT(ISNUMBER(E134)),E134&lt;=0,MOD(E134,1)&lt;&gt;0,I134="",J134="",H134="Нужна цена",AND(COUNTA(G134)&gt;0,OR(NOT(ISNUMBER(G134)),G134&lt;0,K134="")),AND(OR(C134="TGX",C134="TGC",C134="DZB"),E134&lt;&gt;1)),"Исправить данные",IF(INDEX('Тарифы'!$B$4:$B$12,MATCH(C134,'Тарифы'!$A$4:$A$12,0))&lt;&gt;'Контрольный лист'!$C$6,"Другой профиль",IF(COUNTIFS($A$5:$A$204,A134,$B$5:$B$204,B134,$C$5:$C$204,C134)&gt;1,"Повтор позиции",IF('Контрольный лист'!$C$5="","Исправить данные",IF(OR(D134&lt;'Контрольный лист'!$C$5,D134&gt;=EDATE('Контрольный лист'!$C$5,1)),"Вне месяца",""))))))</ns0:f>
      </ns0:c>
    </ns0:row>
    <ns0:row r="135" ht="25" customHeight="1">
      <ns0:c r="A135" s="21"/>
      <ns0:c r="B135" s="21"/>
      <ns0:c r="C135" s="21"/>
      <ns0:c r="D135" s="6"/>
      <ns0:c r="E135" s="25"/>
      <ns0:c r="F135" s="17" t="str">
        <ns0:f>IF(C135="","",IF(OR(C135="V1T",C135="V2T"),"По заданию",INDEX('Тарифы'!$E$4:$E$12,MATCH(C135,'Тарифы'!$A$4:$A$12,0))))</ns0:f>
      </ns0:c>
      <ns0:c r="G135" s="14"/>
      <ns0:c r="H135" s="17" t="str">
        <ns0:f>IF(OR(B135="",C135="",E135=""),"",IF(AND(NOT(ISNUMBER(G135)),NOT(ISNUMBER(F135))),"Нужна цена",ROUND(E135*IF(ISNUMBER(G135),G135,F135),2)))</ns0:f>
      </ns0:c>
      <ns0:c r="I135" s="5"/>
      <ns0:c r="J135" s="5"/>
      <ns0:c r="K135" s="5"/>
      <ns0:c r="L135" s="16" t="str">
        <ns0:f>IF(COUNTA(A135:E135,G135,I135:K135)=0,"",IF(OR(A135="",B135="",C135="",NOT(ISNUMBER(D135)),NOT(ISNUMBER(E135)),E135&lt;=0,MOD(E135,1)&lt;&gt;0,I135="",J135="",H135="Нужна цена",AND(COUNTA(G135)&gt;0,OR(NOT(ISNUMBER(G135)),G135&lt;0,K135="")),AND(OR(C135="TGX",C135="TGC",C135="DZB"),E135&lt;&gt;1)),"Исправить данные",IF(INDEX('Тарифы'!$B$4:$B$12,MATCH(C135,'Тарифы'!$A$4:$A$12,0))&lt;&gt;'Контрольный лист'!$C$6,"Другой профиль",IF(COUNTIFS($A$5:$A$204,A135,$B$5:$B$204,B135,$C$5:$C$204,C135)&gt;1,"Повтор позиции",IF('Контрольный лист'!$C$5="","Исправить данные",IF(OR(D135&lt;'Контрольный лист'!$C$5,D135&gt;=EDATE('Контрольный лист'!$C$5,1)),"Вне месяца",""))))))</ns0:f>
      </ns0:c>
    </ns0:row>
    <ns0:row r="136" ht="25" customHeight="1">
      <ns0:c r="A136" s="21"/>
      <ns0:c r="B136" s="21"/>
      <ns0:c r="C136" s="21"/>
      <ns0:c r="D136" s="6"/>
      <ns0:c r="E136" s="25"/>
      <ns0:c r="F136" s="17" t="str">
        <ns0:f>IF(C136="","",IF(OR(C136="V1T",C136="V2T"),"По заданию",INDEX('Тарифы'!$E$4:$E$12,MATCH(C136,'Тарифы'!$A$4:$A$12,0))))</ns0:f>
      </ns0:c>
      <ns0:c r="G136" s="14"/>
      <ns0:c r="H136" s="17" t="str">
        <ns0:f>IF(OR(B136="",C136="",E136=""),"",IF(AND(NOT(ISNUMBER(G136)),NOT(ISNUMBER(F136))),"Нужна цена",ROUND(E136*IF(ISNUMBER(G136),G136,F136),2)))</ns0:f>
      </ns0:c>
      <ns0:c r="I136" s="5"/>
      <ns0:c r="J136" s="5"/>
      <ns0:c r="K136" s="5"/>
      <ns0:c r="L136" s="16" t="str">
        <ns0:f>IF(COUNTA(A136:E136,G136,I136:K136)=0,"",IF(OR(A136="",B136="",C136="",NOT(ISNUMBER(D136)),NOT(ISNUMBER(E136)),E136&lt;=0,MOD(E136,1)&lt;&gt;0,I136="",J136="",H136="Нужна цена",AND(COUNTA(G136)&gt;0,OR(NOT(ISNUMBER(G136)),G136&lt;0,K136="")),AND(OR(C136="TGX",C136="TGC",C136="DZB"),E136&lt;&gt;1)),"Исправить данные",IF(INDEX('Тарифы'!$B$4:$B$12,MATCH(C136,'Тарифы'!$A$4:$A$12,0))&lt;&gt;'Контрольный лист'!$C$6,"Другой профиль",IF(COUNTIFS($A$5:$A$204,A136,$B$5:$B$204,B136,$C$5:$C$204,C136)&gt;1,"Повтор позиции",IF('Контрольный лист'!$C$5="","Исправить данные",IF(OR(D136&lt;'Контрольный лист'!$C$5,D136&gt;=EDATE('Контрольный лист'!$C$5,1)),"Вне месяца",""))))))</ns0:f>
      </ns0:c>
    </ns0:row>
    <ns0:row r="137" ht="25" customHeight="1">
      <ns0:c r="A137" s="21"/>
      <ns0:c r="B137" s="21"/>
      <ns0:c r="C137" s="21"/>
      <ns0:c r="D137" s="6"/>
      <ns0:c r="E137" s="25"/>
      <ns0:c r="F137" s="17" t="str">
        <ns0:f>IF(C137="","",IF(OR(C137="V1T",C137="V2T"),"По заданию",INDEX('Тарифы'!$E$4:$E$12,MATCH(C137,'Тарифы'!$A$4:$A$12,0))))</ns0:f>
      </ns0:c>
      <ns0:c r="G137" s="14"/>
      <ns0:c r="H137" s="17" t="str">
        <ns0:f>IF(OR(B137="",C137="",E137=""),"",IF(AND(NOT(ISNUMBER(G137)),NOT(ISNUMBER(F137))),"Нужна цена",ROUND(E137*IF(ISNUMBER(G137),G137,F137),2)))</ns0:f>
      </ns0:c>
      <ns0:c r="I137" s="5"/>
      <ns0:c r="J137" s="5"/>
      <ns0:c r="K137" s="5"/>
      <ns0:c r="L137" s="16" t="str">
        <ns0:f>IF(COUNTA(A137:E137,G137,I137:K137)=0,"",IF(OR(A137="",B137="",C137="",NOT(ISNUMBER(D137)),NOT(ISNUMBER(E137)),E137&lt;=0,MOD(E137,1)&lt;&gt;0,I137="",J137="",H137="Нужна цена",AND(COUNTA(G137)&gt;0,OR(NOT(ISNUMBER(G137)),G137&lt;0,K137="")),AND(OR(C137="TGX",C137="TGC",C137="DZB"),E137&lt;&gt;1)),"Исправить данные",IF(INDEX('Тарифы'!$B$4:$B$12,MATCH(C137,'Тарифы'!$A$4:$A$12,0))&lt;&gt;'Контрольный лист'!$C$6,"Другой профиль",IF(COUNTIFS($A$5:$A$204,A137,$B$5:$B$204,B137,$C$5:$C$204,C137)&gt;1,"Повтор позиции",IF('Контрольный лист'!$C$5="","Исправить данные",IF(OR(D137&lt;'Контрольный лист'!$C$5,D137&gt;=EDATE('Контрольный лист'!$C$5,1)),"Вне месяца",""))))))</ns0:f>
      </ns0:c>
    </ns0:row>
    <ns0:row r="138" ht="25" customHeight="1">
      <ns0:c r="A138" s="21"/>
      <ns0:c r="B138" s="21"/>
      <ns0:c r="C138" s="21"/>
      <ns0:c r="D138" s="6"/>
      <ns0:c r="E138" s="25"/>
      <ns0:c r="F138" s="17" t="str">
        <ns0:f>IF(C138="","",IF(OR(C138="V1T",C138="V2T"),"По заданию",INDEX('Тарифы'!$E$4:$E$12,MATCH(C138,'Тарифы'!$A$4:$A$12,0))))</ns0:f>
      </ns0:c>
      <ns0:c r="G138" s="14"/>
      <ns0:c r="H138" s="17" t="str">
        <ns0:f>IF(OR(B138="",C138="",E138=""),"",IF(AND(NOT(ISNUMBER(G138)),NOT(ISNUMBER(F138))),"Нужна цена",ROUND(E138*IF(ISNUMBER(G138),G138,F138),2)))</ns0:f>
      </ns0:c>
      <ns0:c r="I138" s="5"/>
      <ns0:c r="J138" s="5"/>
      <ns0:c r="K138" s="5"/>
      <ns0:c r="L138" s="16" t="str">
        <ns0:f>IF(COUNTA(A138:E138,G138,I138:K138)=0,"",IF(OR(A138="",B138="",C138="",NOT(ISNUMBER(D138)),NOT(ISNUMBER(E138)),E138&lt;=0,MOD(E138,1)&lt;&gt;0,I138="",J138="",H138="Нужна цена",AND(COUNTA(G138)&gt;0,OR(NOT(ISNUMBER(G138)),G138&lt;0,K138="")),AND(OR(C138="TGX",C138="TGC",C138="DZB"),E138&lt;&gt;1)),"Исправить данные",IF(INDEX('Тарифы'!$B$4:$B$12,MATCH(C138,'Тарифы'!$A$4:$A$12,0))&lt;&gt;'Контрольный лист'!$C$6,"Другой профиль",IF(COUNTIFS($A$5:$A$204,A138,$B$5:$B$204,B138,$C$5:$C$204,C138)&gt;1,"Повтор позиции",IF('Контрольный лист'!$C$5="","Исправить данные",IF(OR(D138&lt;'Контрольный лист'!$C$5,D138&gt;=EDATE('Контрольный лист'!$C$5,1)),"Вне месяца",""))))))</ns0:f>
      </ns0:c>
    </ns0:row>
    <ns0:row r="139" ht="25" customHeight="1">
      <ns0:c r="A139" s="21"/>
      <ns0:c r="B139" s="21"/>
      <ns0:c r="C139" s="21"/>
      <ns0:c r="D139" s="6"/>
      <ns0:c r="E139" s="25"/>
      <ns0:c r="F139" s="17" t="str">
        <ns0:f>IF(C139="","",IF(OR(C139="V1T",C139="V2T"),"По заданию",INDEX('Тарифы'!$E$4:$E$12,MATCH(C139,'Тарифы'!$A$4:$A$12,0))))</ns0:f>
      </ns0:c>
      <ns0:c r="G139" s="14"/>
      <ns0:c r="H139" s="17" t="str">
        <ns0:f>IF(OR(B139="",C139="",E139=""),"",IF(AND(NOT(ISNUMBER(G139)),NOT(ISNUMBER(F139))),"Нужна цена",ROUND(E139*IF(ISNUMBER(G139),G139,F139),2)))</ns0:f>
      </ns0:c>
      <ns0:c r="I139" s="5"/>
      <ns0:c r="J139" s="5"/>
      <ns0:c r="K139" s="5"/>
      <ns0:c r="L139" s="16" t="str">
        <ns0:f>IF(COUNTA(A139:E139,G139,I139:K139)=0,"",IF(OR(A139="",B139="",C139="",NOT(ISNUMBER(D139)),NOT(ISNUMBER(E139)),E139&lt;=0,MOD(E139,1)&lt;&gt;0,I139="",J139="",H139="Нужна цена",AND(COUNTA(G139)&gt;0,OR(NOT(ISNUMBER(G139)),G139&lt;0,K139="")),AND(OR(C139="TGX",C139="TGC",C139="DZB"),E139&lt;&gt;1)),"Исправить данные",IF(INDEX('Тарифы'!$B$4:$B$12,MATCH(C139,'Тарифы'!$A$4:$A$12,0))&lt;&gt;'Контрольный лист'!$C$6,"Другой профиль",IF(COUNTIFS($A$5:$A$204,A139,$B$5:$B$204,B139,$C$5:$C$204,C139)&gt;1,"Повтор позиции",IF('Контрольный лист'!$C$5="","Исправить данные",IF(OR(D139&lt;'Контрольный лист'!$C$5,D139&gt;=EDATE('Контрольный лист'!$C$5,1)),"Вне месяца",""))))))</ns0:f>
      </ns0:c>
    </ns0:row>
    <ns0:row r="140" ht="25" customHeight="1">
      <ns0:c r="A140" s="21"/>
      <ns0:c r="B140" s="21"/>
      <ns0:c r="C140" s="21"/>
      <ns0:c r="D140" s="6"/>
      <ns0:c r="E140" s="25"/>
      <ns0:c r="F140" s="17" t="str">
        <ns0:f>IF(C140="","",IF(OR(C140="V1T",C140="V2T"),"По заданию",INDEX('Тарифы'!$E$4:$E$12,MATCH(C140,'Тарифы'!$A$4:$A$12,0))))</ns0:f>
      </ns0:c>
      <ns0:c r="G140" s="14"/>
      <ns0:c r="H140" s="17" t="str">
        <ns0:f>IF(OR(B140="",C140="",E140=""),"",IF(AND(NOT(ISNUMBER(G140)),NOT(ISNUMBER(F140))),"Нужна цена",ROUND(E140*IF(ISNUMBER(G140),G140,F140),2)))</ns0:f>
      </ns0:c>
      <ns0:c r="I140" s="5"/>
      <ns0:c r="J140" s="5"/>
      <ns0:c r="K140" s="5"/>
      <ns0:c r="L140" s="16" t="str">
        <ns0:f>IF(COUNTA(A140:E140,G140,I140:K140)=0,"",IF(OR(A140="",B140="",C140="",NOT(ISNUMBER(D140)),NOT(ISNUMBER(E140)),E140&lt;=0,MOD(E140,1)&lt;&gt;0,I140="",J140="",H140="Нужна цена",AND(COUNTA(G140)&gt;0,OR(NOT(ISNUMBER(G140)),G140&lt;0,K140="")),AND(OR(C140="TGX",C140="TGC",C140="DZB"),E140&lt;&gt;1)),"Исправить данные",IF(INDEX('Тарифы'!$B$4:$B$12,MATCH(C140,'Тарифы'!$A$4:$A$12,0))&lt;&gt;'Контрольный лист'!$C$6,"Другой профиль",IF(COUNTIFS($A$5:$A$204,A140,$B$5:$B$204,B140,$C$5:$C$204,C140)&gt;1,"Повтор позиции",IF('Контрольный лист'!$C$5="","Исправить данные",IF(OR(D140&lt;'Контрольный лист'!$C$5,D140&gt;=EDATE('Контрольный лист'!$C$5,1)),"Вне месяца",""))))))</ns0:f>
      </ns0:c>
    </ns0:row>
    <ns0:row r="141" ht="25" customHeight="1">
      <ns0:c r="A141" s="21"/>
      <ns0:c r="B141" s="21"/>
      <ns0:c r="C141" s="21"/>
      <ns0:c r="D141" s="6"/>
      <ns0:c r="E141" s="25"/>
      <ns0:c r="F141" s="17" t="str">
        <ns0:f>IF(C141="","",IF(OR(C141="V1T",C141="V2T"),"По заданию",INDEX('Тарифы'!$E$4:$E$12,MATCH(C141,'Тарифы'!$A$4:$A$12,0))))</ns0:f>
      </ns0:c>
      <ns0:c r="G141" s="14"/>
      <ns0:c r="H141" s="17" t="str">
        <ns0:f>IF(OR(B141="",C141="",E141=""),"",IF(AND(NOT(ISNUMBER(G141)),NOT(ISNUMBER(F141))),"Нужна цена",ROUND(E141*IF(ISNUMBER(G141),G141,F141),2)))</ns0:f>
      </ns0:c>
      <ns0:c r="I141" s="5"/>
      <ns0:c r="J141" s="5"/>
      <ns0:c r="K141" s="5"/>
      <ns0:c r="L141" s="16" t="str">
        <ns0:f>IF(COUNTA(A141:E141,G141,I141:K141)=0,"",IF(OR(A141="",B141="",C141="",NOT(ISNUMBER(D141)),NOT(ISNUMBER(E141)),E141&lt;=0,MOD(E141,1)&lt;&gt;0,I141="",J141="",H141="Нужна цена",AND(COUNTA(G141)&gt;0,OR(NOT(ISNUMBER(G141)),G141&lt;0,K141="")),AND(OR(C141="TGX",C141="TGC",C141="DZB"),E141&lt;&gt;1)),"Исправить данные",IF(INDEX('Тарифы'!$B$4:$B$12,MATCH(C141,'Тарифы'!$A$4:$A$12,0))&lt;&gt;'Контрольный лист'!$C$6,"Другой профиль",IF(COUNTIFS($A$5:$A$204,A141,$B$5:$B$204,B141,$C$5:$C$204,C141)&gt;1,"Повтор позиции",IF('Контрольный лист'!$C$5="","Исправить данные",IF(OR(D141&lt;'Контрольный лист'!$C$5,D141&gt;=EDATE('Контрольный лист'!$C$5,1)),"Вне месяца",""))))))</ns0:f>
      </ns0:c>
    </ns0:row>
    <ns0:row r="142" ht="25" customHeight="1">
      <ns0:c r="A142" s="21"/>
      <ns0:c r="B142" s="21"/>
      <ns0:c r="C142" s="21"/>
      <ns0:c r="D142" s="6"/>
      <ns0:c r="E142" s="25"/>
      <ns0:c r="F142" s="17" t="str">
        <ns0:f>IF(C142="","",IF(OR(C142="V1T",C142="V2T"),"По заданию",INDEX('Тарифы'!$E$4:$E$12,MATCH(C142,'Тарифы'!$A$4:$A$12,0))))</ns0:f>
      </ns0:c>
      <ns0:c r="G142" s="14"/>
      <ns0:c r="H142" s="17" t="str">
        <ns0:f>IF(OR(B142="",C142="",E142=""),"",IF(AND(NOT(ISNUMBER(G142)),NOT(ISNUMBER(F142))),"Нужна цена",ROUND(E142*IF(ISNUMBER(G142),G142,F142),2)))</ns0:f>
      </ns0:c>
      <ns0:c r="I142" s="5"/>
      <ns0:c r="J142" s="5"/>
      <ns0:c r="K142" s="5"/>
      <ns0:c r="L142" s="16" t="str">
        <ns0:f>IF(COUNTA(A142:E142,G142,I142:K142)=0,"",IF(OR(A142="",B142="",C142="",NOT(ISNUMBER(D142)),NOT(ISNUMBER(E142)),E142&lt;=0,MOD(E142,1)&lt;&gt;0,I142="",J142="",H142="Нужна цена",AND(COUNTA(G142)&gt;0,OR(NOT(ISNUMBER(G142)),G142&lt;0,K142="")),AND(OR(C142="TGX",C142="TGC",C142="DZB"),E142&lt;&gt;1)),"Исправить данные",IF(INDEX('Тарифы'!$B$4:$B$12,MATCH(C142,'Тарифы'!$A$4:$A$12,0))&lt;&gt;'Контрольный лист'!$C$6,"Другой профиль",IF(COUNTIFS($A$5:$A$204,A142,$B$5:$B$204,B142,$C$5:$C$204,C142)&gt;1,"Повтор позиции",IF('Контрольный лист'!$C$5="","Исправить данные",IF(OR(D142&lt;'Контрольный лист'!$C$5,D142&gt;=EDATE('Контрольный лист'!$C$5,1)),"Вне месяца",""))))))</ns0:f>
      </ns0:c>
    </ns0:row>
    <ns0:row r="143" ht="25" customHeight="1">
      <ns0:c r="A143" s="21"/>
      <ns0:c r="B143" s="21"/>
      <ns0:c r="C143" s="21"/>
      <ns0:c r="D143" s="6"/>
      <ns0:c r="E143" s="25"/>
      <ns0:c r="F143" s="17" t="str">
        <ns0:f>IF(C143="","",IF(OR(C143="V1T",C143="V2T"),"По заданию",INDEX('Тарифы'!$E$4:$E$12,MATCH(C143,'Тарифы'!$A$4:$A$12,0))))</ns0:f>
      </ns0:c>
      <ns0:c r="G143" s="14"/>
      <ns0:c r="H143" s="17" t="str">
        <ns0:f>IF(OR(B143="",C143="",E143=""),"",IF(AND(NOT(ISNUMBER(G143)),NOT(ISNUMBER(F143))),"Нужна цена",ROUND(E143*IF(ISNUMBER(G143),G143,F143),2)))</ns0:f>
      </ns0:c>
      <ns0:c r="I143" s="5"/>
      <ns0:c r="J143" s="5"/>
      <ns0:c r="K143" s="5"/>
      <ns0:c r="L143" s="16" t="str">
        <ns0:f>IF(COUNTA(A143:E143,G143,I143:K143)=0,"",IF(OR(A143="",B143="",C143="",NOT(ISNUMBER(D143)),NOT(ISNUMBER(E143)),E143&lt;=0,MOD(E143,1)&lt;&gt;0,I143="",J143="",H143="Нужна цена",AND(COUNTA(G143)&gt;0,OR(NOT(ISNUMBER(G143)),G143&lt;0,K143="")),AND(OR(C143="TGX",C143="TGC",C143="DZB"),E143&lt;&gt;1)),"Исправить данные",IF(INDEX('Тарифы'!$B$4:$B$12,MATCH(C143,'Тарифы'!$A$4:$A$12,0))&lt;&gt;'Контрольный лист'!$C$6,"Другой профиль",IF(COUNTIFS($A$5:$A$204,A143,$B$5:$B$204,B143,$C$5:$C$204,C143)&gt;1,"Повтор позиции",IF('Контрольный лист'!$C$5="","Исправить данные",IF(OR(D143&lt;'Контрольный лист'!$C$5,D143&gt;=EDATE('Контрольный лист'!$C$5,1)),"Вне месяца",""))))))</ns0:f>
      </ns0:c>
    </ns0:row>
    <ns0:row r="144" ht="25" customHeight="1">
      <ns0:c r="A144" s="21"/>
      <ns0:c r="B144" s="21"/>
      <ns0:c r="C144" s="21"/>
      <ns0:c r="D144" s="6"/>
      <ns0:c r="E144" s="25"/>
      <ns0:c r="F144" s="17" t="str">
        <ns0:f>IF(C144="","",IF(OR(C144="V1T",C144="V2T"),"По заданию",INDEX('Тарифы'!$E$4:$E$12,MATCH(C144,'Тарифы'!$A$4:$A$12,0))))</ns0:f>
      </ns0:c>
      <ns0:c r="G144" s="14"/>
      <ns0:c r="H144" s="17" t="str">
        <ns0:f>IF(OR(B144="",C144="",E144=""),"",IF(AND(NOT(ISNUMBER(G144)),NOT(ISNUMBER(F144))),"Нужна цена",ROUND(E144*IF(ISNUMBER(G144),G144,F144),2)))</ns0:f>
      </ns0:c>
      <ns0:c r="I144" s="5"/>
      <ns0:c r="J144" s="5"/>
      <ns0:c r="K144" s="5"/>
      <ns0:c r="L144" s="16" t="str">
        <ns0:f>IF(COUNTA(A144:E144,G144,I144:K144)=0,"",IF(OR(A144="",B144="",C144="",NOT(ISNUMBER(D144)),NOT(ISNUMBER(E144)),E144&lt;=0,MOD(E144,1)&lt;&gt;0,I144="",J144="",H144="Нужна цена",AND(COUNTA(G144)&gt;0,OR(NOT(ISNUMBER(G144)),G144&lt;0,K144="")),AND(OR(C144="TGX",C144="TGC",C144="DZB"),E144&lt;&gt;1)),"Исправить данные",IF(INDEX('Тарифы'!$B$4:$B$12,MATCH(C144,'Тарифы'!$A$4:$A$12,0))&lt;&gt;'Контрольный лист'!$C$6,"Другой профиль",IF(COUNTIFS($A$5:$A$204,A144,$B$5:$B$204,B144,$C$5:$C$204,C144)&gt;1,"Повтор позиции",IF('Контрольный лист'!$C$5="","Исправить данные",IF(OR(D144&lt;'Контрольный лист'!$C$5,D144&gt;=EDATE('Контрольный лист'!$C$5,1)),"Вне месяца",""))))))</ns0:f>
      </ns0:c>
    </ns0:row>
    <ns0:row r="145" ht="25" customHeight="1">
      <ns0:c r="A145" s="21"/>
      <ns0:c r="B145" s="21"/>
      <ns0:c r="C145" s="21"/>
      <ns0:c r="D145" s="6"/>
      <ns0:c r="E145" s="25"/>
      <ns0:c r="F145" s="17" t="str">
        <ns0:f>IF(C145="","",IF(OR(C145="V1T",C145="V2T"),"По заданию",INDEX('Тарифы'!$E$4:$E$12,MATCH(C145,'Тарифы'!$A$4:$A$12,0))))</ns0:f>
      </ns0:c>
      <ns0:c r="G145" s="14"/>
      <ns0:c r="H145" s="17" t="str">
        <ns0:f>IF(OR(B145="",C145="",E145=""),"",IF(AND(NOT(ISNUMBER(G145)),NOT(ISNUMBER(F145))),"Нужна цена",ROUND(E145*IF(ISNUMBER(G145),G145,F145),2)))</ns0:f>
      </ns0:c>
      <ns0:c r="I145" s="5"/>
      <ns0:c r="J145" s="5"/>
      <ns0:c r="K145" s="5"/>
      <ns0:c r="L145" s="16" t="str">
        <ns0:f>IF(COUNTA(A145:E145,G145,I145:K145)=0,"",IF(OR(A145="",B145="",C145="",NOT(ISNUMBER(D145)),NOT(ISNUMBER(E145)),E145&lt;=0,MOD(E145,1)&lt;&gt;0,I145="",J145="",H145="Нужна цена",AND(COUNTA(G145)&gt;0,OR(NOT(ISNUMBER(G145)),G145&lt;0,K145="")),AND(OR(C145="TGX",C145="TGC",C145="DZB"),E145&lt;&gt;1)),"Исправить данные",IF(INDEX('Тарифы'!$B$4:$B$12,MATCH(C145,'Тарифы'!$A$4:$A$12,0))&lt;&gt;'Контрольный лист'!$C$6,"Другой профиль",IF(COUNTIFS($A$5:$A$204,A145,$B$5:$B$204,B145,$C$5:$C$204,C145)&gt;1,"Повтор позиции",IF('Контрольный лист'!$C$5="","Исправить данные",IF(OR(D145&lt;'Контрольный лист'!$C$5,D145&gt;=EDATE('Контрольный лист'!$C$5,1)),"Вне месяца",""))))))</ns0:f>
      </ns0:c>
    </ns0:row>
    <ns0:row r="146" ht="25" customHeight="1">
      <ns0:c r="A146" s="21"/>
      <ns0:c r="B146" s="21"/>
      <ns0:c r="C146" s="21"/>
      <ns0:c r="D146" s="6"/>
      <ns0:c r="E146" s="25"/>
      <ns0:c r="F146" s="17" t="str">
        <ns0:f>IF(C146="","",IF(OR(C146="V1T",C146="V2T"),"По заданию",INDEX('Тарифы'!$E$4:$E$12,MATCH(C146,'Тарифы'!$A$4:$A$12,0))))</ns0:f>
      </ns0:c>
      <ns0:c r="G146" s="14"/>
      <ns0:c r="H146" s="17" t="str">
        <ns0:f>IF(OR(B146="",C146="",E146=""),"",IF(AND(NOT(ISNUMBER(G146)),NOT(ISNUMBER(F146))),"Нужна цена",ROUND(E146*IF(ISNUMBER(G146),G146,F146),2)))</ns0:f>
      </ns0:c>
      <ns0:c r="I146" s="5"/>
      <ns0:c r="J146" s="5"/>
      <ns0:c r="K146" s="5"/>
      <ns0:c r="L146" s="16" t="str">
        <ns0:f>IF(COUNTA(A146:E146,G146,I146:K146)=0,"",IF(OR(A146="",B146="",C146="",NOT(ISNUMBER(D146)),NOT(ISNUMBER(E146)),E146&lt;=0,MOD(E146,1)&lt;&gt;0,I146="",J146="",H146="Нужна цена",AND(COUNTA(G146)&gt;0,OR(NOT(ISNUMBER(G146)),G146&lt;0,K146="")),AND(OR(C146="TGX",C146="TGC",C146="DZB"),E146&lt;&gt;1)),"Исправить данные",IF(INDEX('Тарифы'!$B$4:$B$12,MATCH(C146,'Тарифы'!$A$4:$A$12,0))&lt;&gt;'Контрольный лист'!$C$6,"Другой профиль",IF(COUNTIFS($A$5:$A$204,A146,$B$5:$B$204,B146,$C$5:$C$204,C146)&gt;1,"Повтор позиции",IF('Контрольный лист'!$C$5="","Исправить данные",IF(OR(D146&lt;'Контрольный лист'!$C$5,D146&gt;=EDATE('Контрольный лист'!$C$5,1)),"Вне месяца",""))))))</ns0:f>
      </ns0:c>
    </ns0:row>
    <ns0:row r="147" ht="25" customHeight="1">
      <ns0:c r="A147" s="21"/>
      <ns0:c r="B147" s="21"/>
      <ns0:c r="C147" s="21"/>
      <ns0:c r="D147" s="6"/>
      <ns0:c r="E147" s="25"/>
      <ns0:c r="F147" s="17" t="str">
        <ns0:f>IF(C147="","",IF(OR(C147="V1T",C147="V2T"),"По заданию",INDEX('Тарифы'!$E$4:$E$12,MATCH(C147,'Тарифы'!$A$4:$A$12,0))))</ns0:f>
      </ns0:c>
      <ns0:c r="G147" s="14"/>
      <ns0:c r="H147" s="17" t="str">
        <ns0:f>IF(OR(B147="",C147="",E147=""),"",IF(AND(NOT(ISNUMBER(G147)),NOT(ISNUMBER(F147))),"Нужна цена",ROUND(E147*IF(ISNUMBER(G147),G147,F147),2)))</ns0:f>
      </ns0:c>
      <ns0:c r="I147" s="5"/>
      <ns0:c r="J147" s="5"/>
      <ns0:c r="K147" s="5"/>
      <ns0:c r="L147" s="16" t="str">
        <ns0:f>IF(COUNTA(A147:E147,G147,I147:K147)=0,"",IF(OR(A147="",B147="",C147="",NOT(ISNUMBER(D147)),NOT(ISNUMBER(E147)),E147&lt;=0,MOD(E147,1)&lt;&gt;0,I147="",J147="",H147="Нужна цена",AND(COUNTA(G147)&gt;0,OR(NOT(ISNUMBER(G147)),G147&lt;0,K147="")),AND(OR(C147="TGX",C147="TGC",C147="DZB"),E147&lt;&gt;1)),"Исправить данные",IF(INDEX('Тарифы'!$B$4:$B$12,MATCH(C147,'Тарифы'!$A$4:$A$12,0))&lt;&gt;'Контрольный лист'!$C$6,"Другой профиль",IF(COUNTIFS($A$5:$A$204,A147,$B$5:$B$204,B147,$C$5:$C$204,C147)&gt;1,"Повтор позиции",IF('Контрольный лист'!$C$5="","Исправить данные",IF(OR(D147&lt;'Контрольный лист'!$C$5,D147&gt;=EDATE('Контрольный лист'!$C$5,1)),"Вне месяца",""))))))</ns0:f>
      </ns0:c>
    </ns0:row>
    <ns0:row r="148" ht="25" customHeight="1">
      <ns0:c r="A148" s="21"/>
      <ns0:c r="B148" s="21"/>
      <ns0:c r="C148" s="21"/>
      <ns0:c r="D148" s="6"/>
      <ns0:c r="E148" s="25"/>
      <ns0:c r="F148" s="17" t="str">
        <ns0:f>IF(C148="","",IF(OR(C148="V1T",C148="V2T"),"По заданию",INDEX('Тарифы'!$E$4:$E$12,MATCH(C148,'Тарифы'!$A$4:$A$12,0))))</ns0:f>
      </ns0:c>
      <ns0:c r="G148" s="14"/>
      <ns0:c r="H148" s="17" t="str">
        <ns0:f>IF(OR(B148="",C148="",E148=""),"",IF(AND(NOT(ISNUMBER(G148)),NOT(ISNUMBER(F148))),"Нужна цена",ROUND(E148*IF(ISNUMBER(G148),G148,F148),2)))</ns0:f>
      </ns0:c>
      <ns0:c r="I148" s="5"/>
      <ns0:c r="J148" s="5"/>
      <ns0:c r="K148" s="5"/>
      <ns0:c r="L148" s="16" t="str">
        <ns0:f>IF(COUNTA(A148:E148,G148,I148:K148)=0,"",IF(OR(A148="",B148="",C148="",NOT(ISNUMBER(D148)),NOT(ISNUMBER(E148)),E148&lt;=0,MOD(E148,1)&lt;&gt;0,I148="",J148="",H148="Нужна цена",AND(COUNTA(G148)&gt;0,OR(NOT(ISNUMBER(G148)),G148&lt;0,K148="")),AND(OR(C148="TGX",C148="TGC",C148="DZB"),E148&lt;&gt;1)),"Исправить данные",IF(INDEX('Тарифы'!$B$4:$B$12,MATCH(C148,'Тарифы'!$A$4:$A$12,0))&lt;&gt;'Контрольный лист'!$C$6,"Другой профиль",IF(COUNTIFS($A$5:$A$204,A148,$B$5:$B$204,B148,$C$5:$C$204,C148)&gt;1,"Повтор позиции",IF('Контрольный лист'!$C$5="","Исправить данные",IF(OR(D148&lt;'Контрольный лист'!$C$5,D148&gt;=EDATE('Контрольный лист'!$C$5,1)),"Вне месяца",""))))))</ns0:f>
      </ns0:c>
    </ns0:row>
    <ns0:row r="149" ht="25" customHeight="1">
      <ns0:c r="A149" s="21"/>
      <ns0:c r="B149" s="21"/>
      <ns0:c r="C149" s="21"/>
      <ns0:c r="D149" s="6"/>
      <ns0:c r="E149" s="25"/>
      <ns0:c r="F149" s="17" t="str">
        <ns0:f>IF(C149="","",IF(OR(C149="V1T",C149="V2T"),"По заданию",INDEX('Тарифы'!$E$4:$E$12,MATCH(C149,'Тарифы'!$A$4:$A$12,0))))</ns0:f>
      </ns0:c>
      <ns0:c r="G149" s="14"/>
      <ns0:c r="H149" s="17" t="str">
        <ns0:f>IF(OR(B149="",C149="",E149=""),"",IF(AND(NOT(ISNUMBER(G149)),NOT(ISNUMBER(F149))),"Нужна цена",ROUND(E149*IF(ISNUMBER(G149),G149,F149),2)))</ns0:f>
      </ns0:c>
      <ns0:c r="I149" s="5"/>
      <ns0:c r="J149" s="5"/>
      <ns0:c r="K149" s="5"/>
      <ns0:c r="L149" s="16" t="str">
        <ns0:f>IF(COUNTA(A149:E149,G149,I149:K149)=0,"",IF(OR(A149="",B149="",C149="",NOT(ISNUMBER(D149)),NOT(ISNUMBER(E149)),E149&lt;=0,MOD(E149,1)&lt;&gt;0,I149="",J149="",H149="Нужна цена",AND(COUNTA(G149)&gt;0,OR(NOT(ISNUMBER(G149)),G149&lt;0,K149="")),AND(OR(C149="TGX",C149="TGC",C149="DZB"),E149&lt;&gt;1)),"Исправить данные",IF(INDEX('Тарифы'!$B$4:$B$12,MATCH(C149,'Тарифы'!$A$4:$A$12,0))&lt;&gt;'Контрольный лист'!$C$6,"Другой профиль",IF(COUNTIFS($A$5:$A$204,A149,$B$5:$B$204,B149,$C$5:$C$204,C149)&gt;1,"Повтор позиции",IF('Контрольный лист'!$C$5="","Исправить данные",IF(OR(D149&lt;'Контрольный лист'!$C$5,D149&gt;=EDATE('Контрольный лист'!$C$5,1)),"Вне месяца",""))))))</ns0:f>
      </ns0:c>
    </ns0:row>
    <ns0:row r="150" ht="25" customHeight="1">
      <ns0:c r="A150" s="21"/>
      <ns0:c r="B150" s="21"/>
      <ns0:c r="C150" s="21"/>
      <ns0:c r="D150" s="6"/>
      <ns0:c r="E150" s="25"/>
      <ns0:c r="F150" s="17" t="str">
        <ns0:f>IF(C150="","",IF(OR(C150="V1T",C150="V2T"),"По заданию",INDEX('Тарифы'!$E$4:$E$12,MATCH(C150,'Тарифы'!$A$4:$A$12,0))))</ns0:f>
      </ns0:c>
      <ns0:c r="G150" s="14"/>
      <ns0:c r="H150" s="17" t="str">
        <ns0:f>IF(OR(B150="",C150="",E150=""),"",IF(AND(NOT(ISNUMBER(G150)),NOT(ISNUMBER(F150))),"Нужна цена",ROUND(E150*IF(ISNUMBER(G150),G150,F150),2)))</ns0:f>
      </ns0:c>
      <ns0:c r="I150" s="5"/>
      <ns0:c r="J150" s="5"/>
      <ns0:c r="K150" s="5"/>
      <ns0:c r="L150" s="16" t="str">
        <ns0:f>IF(COUNTA(A150:E150,G150,I150:K150)=0,"",IF(OR(A150="",B150="",C150="",NOT(ISNUMBER(D150)),NOT(ISNUMBER(E150)),E150&lt;=0,MOD(E150,1)&lt;&gt;0,I150="",J150="",H150="Нужна цена",AND(COUNTA(G150)&gt;0,OR(NOT(ISNUMBER(G150)),G150&lt;0,K150="")),AND(OR(C150="TGX",C150="TGC",C150="DZB"),E150&lt;&gt;1)),"Исправить данные",IF(INDEX('Тарифы'!$B$4:$B$12,MATCH(C150,'Тарифы'!$A$4:$A$12,0))&lt;&gt;'Контрольный лист'!$C$6,"Другой профиль",IF(COUNTIFS($A$5:$A$204,A150,$B$5:$B$204,B150,$C$5:$C$204,C150)&gt;1,"Повтор позиции",IF('Контрольный лист'!$C$5="","Исправить данные",IF(OR(D150&lt;'Контрольный лист'!$C$5,D150&gt;=EDATE('Контрольный лист'!$C$5,1)),"Вне месяца",""))))))</ns0:f>
      </ns0:c>
    </ns0:row>
    <ns0:row r="151" ht="25" customHeight="1">
      <ns0:c r="A151" s="21"/>
      <ns0:c r="B151" s="21"/>
      <ns0:c r="C151" s="21"/>
      <ns0:c r="D151" s="6"/>
      <ns0:c r="E151" s="25"/>
      <ns0:c r="F151" s="17" t="str">
        <ns0:f>IF(C151="","",IF(OR(C151="V1T",C151="V2T"),"По заданию",INDEX('Тарифы'!$E$4:$E$12,MATCH(C151,'Тарифы'!$A$4:$A$12,0))))</ns0:f>
      </ns0:c>
      <ns0:c r="G151" s="14"/>
      <ns0:c r="H151" s="17" t="str">
        <ns0:f>IF(OR(B151="",C151="",E151=""),"",IF(AND(NOT(ISNUMBER(G151)),NOT(ISNUMBER(F151))),"Нужна цена",ROUND(E151*IF(ISNUMBER(G151),G151,F151),2)))</ns0:f>
      </ns0:c>
      <ns0:c r="I151" s="5"/>
      <ns0:c r="J151" s="5"/>
      <ns0:c r="K151" s="5"/>
      <ns0:c r="L151" s="16" t="str">
        <ns0:f>IF(COUNTA(A151:E151,G151,I151:K151)=0,"",IF(OR(A151="",B151="",C151="",NOT(ISNUMBER(D151)),NOT(ISNUMBER(E151)),E151&lt;=0,MOD(E151,1)&lt;&gt;0,I151="",J151="",H151="Нужна цена",AND(COUNTA(G151)&gt;0,OR(NOT(ISNUMBER(G151)),G151&lt;0,K151="")),AND(OR(C151="TGX",C151="TGC",C151="DZB"),E151&lt;&gt;1)),"Исправить данные",IF(INDEX('Тарифы'!$B$4:$B$12,MATCH(C151,'Тарифы'!$A$4:$A$12,0))&lt;&gt;'Контрольный лист'!$C$6,"Другой профиль",IF(COUNTIFS($A$5:$A$204,A151,$B$5:$B$204,B151,$C$5:$C$204,C151)&gt;1,"Повтор позиции",IF('Контрольный лист'!$C$5="","Исправить данные",IF(OR(D151&lt;'Контрольный лист'!$C$5,D151&gt;=EDATE('Контрольный лист'!$C$5,1)),"Вне месяца",""))))))</ns0:f>
      </ns0:c>
    </ns0:row>
    <ns0:row r="152" ht="25" customHeight="1">
      <ns0:c r="A152" s="21"/>
      <ns0:c r="B152" s="21"/>
      <ns0:c r="C152" s="21"/>
      <ns0:c r="D152" s="6"/>
      <ns0:c r="E152" s="25"/>
      <ns0:c r="F152" s="17" t="str">
        <ns0:f>IF(C152="","",IF(OR(C152="V1T",C152="V2T"),"По заданию",INDEX('Тарифы'!$E$4:$E$12,MATCH(C152,'Тарифы'!$A$4:$A$12,0))))</ns0:f>
      </ns0:c>
      <ns0:c r="G152" s="14"/>
      <ns0:c r="H152" s="17" t="str">
        <ns0:f>IF(OR(B152="",C152="",E152=""),"",IF(AND(NOT(ISNUMBER(G152)),NOT(ISNUMBER(F152))),"Нужна цена",ROUND(E152*IF(ISNUMBER(G152),G152,F152),2)))</ns0:f>
      </ns0:c>
      <ns0:c r="I152" s="5"/>
      <ns0:c r="J152" s="5"/>
      <ns0:c r="K152" s="5"/>
      <ns0:c r="L152" s="16" t="str">
        <ns0:f>IF(COUNTA(A152:E152,G152,I152:K152)=0,"",IF(OR(A152="",B152="",C152="",NOT(ISNUMBER(D152)),NOT(ISNUMBER(E152)),E152&lt;=0,MOD(E152,1)&lt;&gt;0,I152="",J152="",H152="Нужна цена",AND(COUNTA(G152)&gt;0,OR(NOT(ISNUMBER(G152)),G152&lt;0,K152="")),AND(OR(C152="TGX",C152="TGC",C152="DZB"),E152&lt;&gt;1)),"Исправить данные",IF(INDEX('Тарифы'!$B$4:$B$12,MATCH(C152,'Тарифы'!$A$4:$A$12,0))&lt;&gt;'Контрольный лист'!$C$6,"Другой профиль",IF(COUNTIFS($A$5:$A$204,A152,$B$5:$B$204,B152,$C$5:$C$204,C152)&gt;1,"Повтор позиции",IF('Контрольный лист'!$C$5="","Исправить данные",IF(OR(D152&lt;'Контрольный лист'!$C$5,D152&gt;=EDATE('Контрольный лист'!$C$5,1)),"Вне месяца",""))))))</ns0:f>
      </ns0:c>
    </ns0:row>
    <ns0:row r="153" ht="25" customHeight="1">
      <ns0:c r="A153" s="21"/>
      <ns0:c r="B153" s="21"/>
      <ns0:c r="C153" s="21"/>
      <ns0:c r="D153" s="6"/>
      <ns0:c r="E153" s="25"/>
      <ns0:c r="F153" s="17" t="str">
        <ns0:f>IF(C153="","",IF(OR(C153="V1T",C153="V2T"),"По заданию",INDEX('Тарифы'!$E$4:$E$12,MATCH(C153,'Тарифы'!$A$4:$A$12,0))))</ns0:f>
      </ns0:c>
      <ns0:c r="G153" s="14"/>
      <ns0:c r="H153" s="17" t="str">
        <ns0:f>IF(OR(B153="",C153="",E153=""),"",IF(AND(NOT(ISNUMBER(G153)),NOT(ISNUMBER(F153))),"Нужна цена",ROUND(E153*IF(ISNUMBER(G153),G153,F153),2)))</ns0:f>
      </ns0:c>
      <ns0:c r="I153" s="5"/>
      <ns0:c r="J153" s="5"/>
      <ns0:c r="K153" s="5"/>
      <ns0:c r="L153" s="16" t="str">
        <ns0:f>IF(COUNTA(A153:E153,G153,I153:K153)=0,"",IF(OR(A153="",B153="",C153="",NOT(ISNUMBER(D153)),NOT(ISNUMBER(E153)),E153&lt;=0,MOD(E153,1)&lt;&gt;0,I153="",J153="",H153="Нужна цена",AND(COUNTA(G153)&gt;0,OR(NOT(ISNUMBER(G153)),G153&lt;0,K153="")),AND(OR(C153="TGX",C153="TGC",C153="DZB"),E153&lt;&gt;1)),"Исправить данные",IF(INDEX('Тарифы'!$B$4:$B$12,MATCH(C153,'Тарифы'!$A$4:$A$12,0))&lt;&gt;'Контрольный лист'!$C$6,"Другой профиль",IF(COUNTIFS($A$5:$A$204,A153,$B$5:$B$204,B153,$C$5:$C$204,C153)&gt;1,"Повтор позиции",IF('Контрольный лист'!$C$5="","Исправить данные",IF(OR(D153&lt;'Контрольный лист'!$C$5,D153&gt;=EDATE('Контрольный лист'!$C$5,1)),"Вне месяца",""))))))</ns0:f>
      </ns0:c>
    </ns0:row>
    <ns0:row r="154" ht="25" customHeight="1">
      <ns0:c r="A154" s="21"/>
      <ns0:c r="B154" s="21"/>
      <ns0:c r="C154" s="21"/>
      <ns0:c r="D154" s="6"/>
      <ns0:c r="E154" s="25"/>
      <ns0:c r="F154" s="17" t="str">
        <ns0:f>IF(C154="","",IF(OR(C154="V1T",C154="V2T"),"По заданию",INDEX('Тарифы'!$E$4:$E$12,MATCH(C154,'Тарифы'!$A$4:$A$12,0))))</ns0:f>
      </ns0:c>
      <ns0:c r="G154" s="14"/>
      <ns0:c r="H154" s="17" t="str">
        <ns0:f>IF(OR(B154="",C154="",E154=""),"",IF(AND(NOT(ISNUMBER(G154)),NOT(ISNUMBER(F154))),"Нужна цена",ROUND(E154*IF(ISNUMBER(G154),G154,F154),2)))</ns0:f>
      </ns0:c>
      <ns0:c r="I154" s="5"/>
      <ns0:c r="J154" s="5"/>
      <ns0:c r="K154" s="5"/>
      <ns0:c r="L154" s="16" t="str">
        <ns0:f>IF(COUNTA(A154:E154,G154,I154:K154)=0,"",IF(OR(A154="",B154="",C154="",NOT(ISNUMBER(D154)),NOT(ISNUMBER(E154)),E154&lt;=0,MOD(E154,1)&lt;&gt;0,I154="",J154="",H154="Нужна цена",AND(COUNTA(G154)&gt;0,OR(NOT(ISNUMBER(G154)),G154&lt;0,K154="")),AND(OR(C154="TGX",C154="TGC",C154="DZB"),E154&lt;&gt;1)),"Исправить данные",IF(INDEX('Тарифы'!$B$4:$B$12,MATCH(C154,'Тарифы'!$A$4:$A$12,0))&lt;&gt;'Контрольный лист'!$C$6,"Другой профиль",IF(COUNTIFS($A$5:$A$204,A154,$B$5:$B$204,B154,$C$5:$C$204,C154)&gt;1,"Повтор позиции",IF('Контрольный лист'!$C$5="","Исправить данные",IF(OR(D154&lt;'Контрольный лист'!$C$5,D154&gt;=EDATE('Контрольный лист'!$C$5,1)),"Вне месяца",""))))))</ns0:f>
      </ns0:c>
    </ns0:row>
    <ns0:row r="155" ht="25" customHeight="1">
      <ns0:c r="A155" s="21"/>
      <ns0:c r="B155" s="21"/>
      <ns0:c r="C155" s="21"/>
      <ns0:c r="D155" s="6"/>
      <ns0:c r="E155" s="25"/>
      <ns0:c r="F155" s="17" t="str">
        <ns0:f>IF(C155="","",IF(OR(C155="V1T",C155="V2T"),"По заданию",INDEX('Тарифы'!$E$4:$E$12,MATCH(C155,'Тарифы'!$A$4:$A$12,0))))</ns0:f>
      </ns0:c>
      <ns0:c r="G155" s="14"/>
      <ns0:c r="H155" s="17" t="str">
        <ns0:f>IF(OR(B155="",C155="",E155=""),"",IF(AND(NOT(ISNUMBER(G155)),NOT(ISNUMBER(F155))),"Нужна цена",ROUND(E155*IF(ISNUMBER(G155),G155,F155),2)))</ns0:f>
      </ns0:c>
      <ns0:c r="I155" s="5"/>
      <ns0:c r="J155" s="5"/>
      <ns0:c r="K155" s="5"/>
      <ns0:c r="L155" s="16" t="str">
        <ns0:f>IF(COUNTA(A155:E155,G155,I155:K155)=0,"",IF(OR(A155="",B155="",C155="",NOT(ISNUMBER(D155)),NOT(ISNUMBER(E155)),E155&lt;=0,MOD(E155,1)&lt;&gt;0,I155="",J155="",H155="Нужна цена",AND(COUNTA(G155)&gt;0,OR(NOT(ISNUMBER(G155)),G155&lt;0,K155="")),AND(OR(C155="TGX",C155="TGC",C155="DZB"),E155&lt;&gt;1)),"Исправить данные",IF(INDEX('Тарифы'!$B$4:$B$12,MATCH(C155,'Тарифы'!$A$4:$A$12,0))&lt;&gt;'Контрольный лист'!$C$6,"Другой профиль",IF(COUNTIFS($A$5:$A$204,A155,$B$5:$B$204,B155,$C$5:$C$204,C155)&gt;1,"Повтор позиции",IF('Контрольный лист'!$C$5="","Исправить данные",IF(OR(D155&lt;'Контрольный лист'!$C$5,D155&gt;=EDATE('Контрольный лист'!$C$5,1)),"Вне месяца",""))))))</ns0:f>
      </ns0:c>
    </ns0:row>
    <ns0:row r="156" ht="25" customHeight="1">
      <ns0:c r="A156" s="21"/>
      <ns0:c r="B156" s="21"/>
      <ns0:c r="C156" s="21"/>
      <ns0:c r="D156" s="6"/>
      <ns0:c r="E156" s="25"/>
      <ns0:c r="F156" s="17" t="str">
        <ns0:f>IF(C156="","",IF(OR(C156="V1T",C156="V2T"),"По заданию",INDEX('Тарифы'!$E$4:$E$12,MATCH(C156,'Тарифы'!$A$4:$A$12,0))))</ns0:f>
      </ns0:c>
      <ns0:c r="G156" s="14"/>
      <ns0:c r="H156" s="17" t="str">
        <ns0:f>IF(OR(B156="",C156="",E156=""),"",IF(AND(NOT(ISNUMBER(G156)),NOT(ISNUMBER(F156))),"Нужна цена",ROUND(E156*IF(ISNUMBER(G156),G156,F156),2)))</ns0:f>
      </ns0:c>
      <ns0:c r="I156" s="5"/>
      <ns0:c r="J156" s="5"/>
      <ns0:c r="K156" s="5"/>
      <ns0:c r="L156" s="16" t="str">
        <ns0:f>IF(COUNTA(A156:E156,G156,I156:K156)=0,"",IF(OR(A156="",B156="",C156="",NOT(ISNUMBER(D156)),NOT(ISNUMBER(E156)),E156&lt;=0,MOD(E156,1)&lt;&gt;0,I156="",J156="",H156="Нужна цена",AND(COUNTA(G156)&gt;0,OR(NOT(ISNUMBER(G156)),G156&lt;0,K156="")),AND(OR(C156="TGX",C156="TGC",C156="DZB"),E156&lt;&gt;1)),"Исправить данные",IF(INDEX('Тарифы'!$B$4:$B$12,MATCH(C156,'Тарифы'!$A$4:$A$12,0))&lt;&gt;'Контрольный лист'!$C$6,"Другой профиль",IF(COUNTIFS($A$5:$A$204,A156,$B$5:$B$204,B156,$C$5:$C$204,C156)&gt;1,"Повтор позиции",IF('Контрольный лист'!$C$5="","Исправить данные",IF(OR(D156&lt;'Контрольный лист'!$C$5,D156&gt;=EDATE('Контрольный лист'!$C$5,1)),"Вне месяца",""))))))</ns0:f>
      </ns0:c>
    </ns0:row>
    <ns0:row r="157" ht="25" customHeight="1">
      <ns0:c r="A157" s="21"/>
      <ns0:c r="B157" s="21"/>
      <ns0:c r="C157" s="21"/>
      <ns0:c r="D157" s="6"/>
      <ns0:c r="E157" s="25"/>
      <ns0:c r="F157" s="17" t="str">
        <ns0:f>IF(C157="","",IF(OR(C157="V1T",C157="V2T"),"По заданию",INDEX('Тарифы'!$E$4:$E$12,MATCH(C157,'Тарифы'!$A$4:$A$12,0))))</ns0:f>
      </ns0:c>
      <ns0:c r="G157" s="14"/>
      <ns0:c r="H157" s="17" t="str">
        <ns0:f>IF(OR(B157="",C157="",E157=""),"",IF(AND(NOT(ISNUMBER(G157)),NOT(ISNUMBER(F157))),"Нужна цена",ROUND(E157*IF(ISNUMBER(G157),G157,F157),2)))</ns0:f>
      </ns0:c>
      <ns0:c r="I157" s="5"/>
      <ns0:c r="J157" s="5"/>
      <ns0:c r="K157" s="5"/>
      <ns0:c r="L157" s="16" t="str">
        <ns0:f>IF(COUNTA(A157:E157,G157,I157:K157)=0,"",IF(OR(A157="",B157="",C157="",NOT(ISNUMBER(D157)),NOT(ISNUMBER(E157)),E157&lt;=0,MOD(E157,1)&lt;&gt;0,I157="",J157="",H157="Нужна цена",AND(COUNTA(G157)&gt;0,OR(NOT(ISNUMBER(G157)),G157&lt;0,K157="")),AND(OR(C157="TGX",C157="TGC",C157="DZB"),E157&lt;&gt;1)),"Исправить данные",IF(INDEX('Тарифы'!$B$4:$B$12,MATCH(C157,'Тарифы'!$A$4:$A$12,0))&lt;&gt;'Контрольный лист'!$C$6,"Другой профиль",IF(COUNTIFS($A$5:$A$204,A157,$B$5:$B$204,B157,$C$5:$C$204,C157)&gt;1,"Повтор позиции",IF('Контрольный лист'!$C$5="","Исправить данные",IF(OR(D157&lt;'Контрольный лист'!$C$5,D157&gt;=EDATE('Контрольный лист'!$C$5,1)),"Вне месяца",""))))))</ns0:f>
      </ns0:c>
    </ns0:row>
    <ns0:row r="158" ht="25" customHeight="1">
      <ns0:c r="A158" s="21"/>
      <ns0:c r="B158" s="21"/>
      <ns0:c r="C158" s="21"/>
      <ns0:c r="D158" s="6"/>
      <ns0:c r="E158" s="25"/>
      <ns0:c r="F158" s="17" t="str">
        <ns0:f>IF(C158="","",IF(OR(C158="V1T",C158="V2T"),"По заданию",INDEX('Тарифы'!$E$4:$E$12,MATCH(C158,'Тарифы'!$A$4:$A$12,0))))</ns0:f>
      </ns0:c>
      <ns0:c r="G158" s="14"/>
      <ns0:c r="H158" s="17" t="str">
        <ns0:f>IF(OR(B158="",C158="",E158=""),"",IF(AND(NOT(ISNUMBER(G158)),NOT(ISNUMBER(F158))),"Нужна цена",ROUND(E158*IF(ISNUMBER(G158),G158,F158),2)))</ns0:f>
      </ns0:c>
      <ns0:c r="I158" s="5"/>
      <ns0:c r="J158" s="5"/>
      <ns0:c r="K158" s="5"/>
      <ns0:c r="L158" s="16" t="str">
        <ns0:f>IF(COUNTA(A158:E158,G158,I158:K158)=0,"",IF(OR(A158="",B158="",C158="",NOT(ISNUMBER(D158)),NOT(ISNUMBER(E158)),E158&lt;=0,MOD(E158,1)&lt;&gt;0,I158="",J158="",H158="Нужна цена",AND(COUNTA(G158)&gt;0,OR(NOT(ISNUMBER(G158)),G158&lt;0,K158="")),AND(OR(C158="TGX",C158="TGC",C158="DZB"),E158&lt;&gt;1)),"Исправить данные",IF(INDEX('Тарифы'!$B$4:$B$12,MATCH(C158,'Тарифы'!$A$4:$A$12,0))&lt;&gt;'Контрольный лист'!$C$6,"Другой профиль",IF(COUNTIFS($A$5:$A$204,A158,$B$5:$B$204,B158,$C$5:$C$204,C158)&gt;1,"Повтор позиции",IF('Контрольный лист'!$C$5="","Исправить данные",IF(OR(D158&lt;'Контрольный лист'!$C$5,D158&gt;=EDATE('Контрольный лист'!$C$5,1)),"Вне месяца",""))))))</ns0:f>
      </ns0:c>
    </ns0:row>
    <ns0:row r="159" ht="25" customHeight="1">
      <ns0:c r="A159" s="21"/>
      <ns0:c r="B159" s="21"/>
      <ns0:c r="C159" s="21"/>
      <ns0:c r="D159" s="6"/>
      <ns0:c r="E159" s="25"/>
      <ns0:c r="F159" s="17" t="str">
        <ns0:f>IF(C159="","",IF(OR(C159="V1T",C159="V2T"),"По заданию",INDEX('Тарифы'!$E$4:$E$12,MATCH(C159,'Тарифы'!$A$4:$A$12,0))))</ns0:f>
      </ns0:c>
      <ns0:c r="G159" s="14"/>
      <ns0:c r="H159" s="17" t="str">
        <ns0:f>IF(OR(B159="",C159="",E159=""),"",IF(AND(NOT(ISNUMBER(G159)),NOT(ISNUMBER(F159))),"Нужна цена",ROUND(E159*IF(ISNUMBER(G159),G159,F159),2)))</ns0:f>
      </ns0:c>
      <ns0:c r="I159" s="5"/>
      <ns0:c r="J159" s="5"/>
      <ns0:c r="K159" s="5"/>
      <ns0:c r="L159" s="16" t="str">
        <ns0:f>IF(COUNTA(A159:E159,G159,I159:K159)=0,"",IF(OR(A159="",B159="",C159="",NOT(ISNUMBER(D159)),NOT(ISNUMBER(E159)),E159&lt;=0,MOD(E159,1)&lt;&gt;0,I159="",J159="",H159="Нужна цена",AND(COUNTA(G159)&gt;0,OR(NOT(ISNUMBER(G159)),G159&lt;0,K159="")),AND(OR(C159="TGX",C159="TGC",C159="DZB"),E159&lt;&gt;1)),"Исправить данные",IF(INDEX('Тарифы'!$B$4:$B$12,MATCH(C159,'Тарифы'!$A$4:$A$12,0))&lt;&gt;'Контрольный лист'!$C$6,"Другой профиль",IF(COUNTIFS($A$5:$A$204,A159,$B$5:$B$204,B159,$C$5:$C$204,C159)&gt;1,"Повтор позиции",IF('Контрольный лист'!$C$5="","Исправить данные",IF(OR(D159&lt;'Контрольный лист'!$C$5,D159&gt;=EDATE('Контрольный лист'!$C$5,1)),"Вне месяца",""))))))</ns0:f>
      </ns0:c>
    </ns0:row>
    <ns0:row r="160" ht="25" customHeight="1">
      <ns0:c r="A160" s="21"/>
      <ns0:c r="B160" s="21"/>
      <ns0:c r="C160" s="21"/>
      <ns0:c r="D160" s="6"/>
      <ns0:c r="E160" s="25"/>
      <ns0:c r="F160" s="17" t="str">
        <ns0:f>IF(C160="","",IF(OR(C160="V1T",C160="V2T"),"По заданию",INDEX('Тарифы'!$E$4:$E$12,MATCH(C160,'Тарифы'!$A$4:$A$12,0))))</ns0:f>
      </ns0:c>
      <ns0:c r="G160" s="14"/>
      <ns0:c r="H160" s="17" t="str">
        <ns0:f>IF(OR(B160="",C160="",E160=""),"",IF(AND(NOT(ISNUMBER(G160)),NOT(ISNUMBER(F160))),"Нужна цена",ROUND(E160*IF(ISNUMBER(G160),G160,F160),2)))</ns0:f>
      </ns0:c>
      <ns0:c r="I160" s="5"/>
      <ns0:c r="J160" s="5"/>
      <ns0:c r="K160" s="5"/>
      <ns0:c r="L160" s="16" t="str">
        <ns0:f>IF(COUNTA(A160:E160,G160,I160:K160)=0,"",IF(OR(A160="",B160="",C160="",NOT(ISNUMBER(D160)),NOT(ISNUMBER(E160)),E160&lt;=0,MOD(E160,1)&lt;&gt;0,I160="",J160="",H160="Нужна цена",AND(COUNTA(G160)&gt;0,OR(NOT(ISNUMBER(G160)),G160&lt;0,K160="")),AND(OR(C160="TGX",C160="TGC",C160="DZB"),E160&lt;&gt;1)),"Исправить данные",IF(INDEX('Тарифы'!$B$4:$B$12,MATCH(C160,'Тарифы'!$A$4:$A$12,0))&lt;&gt;'Контрольный лист'!$C$6,"Другой профиль",IF(COUNTIFS($A$5:$A$204,A160,$B$5:$B$204,B160,$C$5:$C$204,C160)&gt;1,"Повтор позиции",IF('Контрольный лист'!$C$5="","Исправить данные",IF(OR(D160&lt;'Контрольный лист'!$C$5,D160&gt;=EDATE('Контрольный лист'!$C$5,1)),"Вне месяца",""))))))</ns0:f>
      </ns0:c>
    </ns0:row>
    <ns0:row r="161" ht="25" customHeight="1">
      <ns0:c r="A161" s="21"/>
      <ns0:c r="B161" s="21"/>
      <ns0:c r="C161" s="21"/>
      <ns0:c r="D161" s="6"/>
      <ns0:c r="E161" s="25"/>
      <ns0:c r="F161" s="17" t="str">
        <ns0:f>IF(C161="","",IF(OR(C161="V1T",C161="V2T"),"По заданию",INDEX('Тарифы'!$E$4:$E$12,MATCH(C161,'Тарифы'!$A$4:$A$12,0))))</ns0:f>
      </ns0:c>
      <ns0:c r="G161" s="14"/>
      <ns0:c r="H161" s="17" t="str">
        <ns0:f>IF(OR(B161="",C161="",E161=""),"",IF(AND(NOT(ISNUMBER(G161)),NOT(ISNUMBER(F161))),"Нужна цена",ROUND(E161*IF(ISNUMBER(G161),G161,F161),2)))</ns0:f>
      </ns0:c>
      <ns0:c r="I161" s="5"/>
      <ns0:c r="J161" s="5"/>
      <ns0:c r="K161" s="5"/>
      <ns0:c r="L161" s="16" t="str">
        <ns0:f>IF(COUNTA(A161:E161,G161,I161:K161)=0,"",IF(OR(A161="",B161="",C161="",NOT(ISNUMBER(D161)),NOT(ISNUMBER(E161)),E161&lt;=0,MOD(E161,1)&lt;&gt;0,I161="",J161="",H161="Нужна цена",AND(COUNTA(G161)&gt;0,OR(NOT(ISNUMBER(G161)),G161&lt;0,K161="")),AND(OR(C161="TGX",C161="TGC",C161="DZB"),E161&lt;&gt;1)),"Исправить данные",IF(INDEX('Тарифы'!$B$4:$B$12,MATCH(C161,'Тарифы'!$A$4:$A$12,0))&lt;&gt;'Контрольный лист'!$C$6,"Другой профиль",IF(COUNTIFS($A$5:$A$204,A161,$B$5:$B$204,B161,$C$5:$C$204,C161)&gt;1,"Повтор позиции",IF('Контрольный лист'!$C$5="","Исправить данные",IF(OR(D161&lt;'Контрольный лист'!$C$5,D161&gt;=EDATE('Контрольный лист'!$C$5,1)),"Вне месяца",""))))))</ns0:f>
      </ns0:c>
    </ns0:row>
    <ns0:row r="162" ht="25" customHeight="1">
      <ns0:c r="A162" s="21"/>
      <ns0:c r="B162" s="21"/>
      <ns0:c r="C162" s="21"/>
      <ns0:c r="D162" s="6"/>
      <ns0:c r="E162" s="25"/>
      <ns0:c r="F162" s="17" t="str">
        <ns0:f>IF(C162="","",IF(OR(C162="V1T",C162="V2T"),"По заданию",INDEX('Тарифы'!$E$4:$E$12,MATCH(C162,'Тарифы'!$A$4:$A$12,0))))</ns0:f>
      </ns0:c>
      <ns0:c r="G162" s="14"/>
      <ns0:c r="H162" s="17" t="str">
        <ns0:f>IF(OR(B162="",C162="",E162=""),"",IF(AND(NOT(ISNUMBER(G162)),NOT(ISNUMBER(F162))),"Нужна цена",ROUND(E162*IF(ISNUMBER(G162),G162,F162),2)))</ns0:f>
      </ns0:c>
      <ns0:c r="I162" s="5"/>
      <ns0:c r="J162" s="5"/>
      <ns0:c r="K162" s="5"/>
      <ns0:c r="L162" s="16" t="str">
        <ns0:f>IF(COUNTA(A162:E162,G162,I162:K162)=0,"",IF(OR(A162="",B162="",C162="",NOT(ISNUMBER(D162)),NOT(ISNUMBER(E162)),E162&lt;=0,MOD(E162,1)&lt;&gt;0,I162="",J162="",H162="Нужна цена",AND(COUNTA(G162)&gt;0,OR(NOT(ISNUMBER(G162)),G162&lt;0,K162="")),AND(OR(C162="TGX",C162="TGC",C162="DZB"),E162&lt;&gt;1)),"Исправить данные",IF(INDEX('Тарифы'!$B$4:$B$12,MATCH(C162,'Тарифы'!$A$4:$A$12,0))&lt;&gt;'Контрольный лист'!$C$6,"Другой профиль",IF(COUNTIFS($A$5:$A$204,A162,$B$5:$B$204,B162,$C$5:$C$204,C162)&gt;1,"Повтор позиции",IF('Контрольный лист'!$C$5="","Исправить данные",IF(OR(D162&lt;'Контрольный лист'!$C$5,D162&gt;=EDATE('Контрольный лист'!$C$5,1)),"Вне месяца",""))))))</ns0:f>
      </ns0:c>
    </ns0:row>
    <ns0:row r="163" ht="25" customHeight="1">
      <ns0:c r="A163" s="21"/>
      <ns0:c r="B163" s="21"/>
      <ns0:c r="C163" s="21"/>
      <ns0:c r="D163" s="6"/>
      <ns0:c r="E163" s="25"/>
      <ns0:c r="F163" s="17" t="str">
        <ns0:f>IF(C163="","",IF(OR(C163="V1T",C163="V2T"),"По заданию",INDEX('Тарифы'!$E$4:$E$12,MATCH(C163,'Тарифы'!$A$4:$A$12,0))))</ns0:f>
      </ns0:c>
      <ns0:c r="G163" s="14"/>
      <ns0:c r="H163" s="17" t="str">
        <ns0:f>IF(OR(B163="",C163="",E163=""),"",IF(AND(NOT(ISNUMBER(G163)),NOT(ISNUMBER(F163))),"Нужна цена",ROUND(E163*IF(ISNUMBER(G163),G163,F163),2)))</ns0:f>
      </ns0:c>
      <ns0:c r="I163" s="5"/>
      <ns0:c r="J163" s="5"/>
      <ns0:c r="K163" s="5"/>
      <ns0:c r="L163" s="16" t="str">
        <ns0:f>IF(COUNTA(A163:E163,G163,I163:K163)=0,"",IF(OR(A163="",B163="",C163="",NOT(ISNUMBER(D163)),NOT(ISNUMBER(E163)),E163&lt;=0,MOD(E163,1)&lt;&gt;0,I163="",J163="",H163="Нужна цена",AND(COUNTA(G163)&gt;0,OR(NOT(ISNUMBER(G163)),G163&lt;0,K163="")),AND(OR(C163="TGX",C163="TGC",C163="DZB"),E163&lt;&gt;1)),"Исправить данные",IF(INDEX('Тарифы'!$B$4:$B$12,MATCH(C163,'Тарифы'!$A$4:$A$12,0))&lt;&gt;'Контрольный лист'!$C$6,"Другой профиль",IF(COUNTIFS($A$5:$A$204,A163,$B$5:$B$204,B163,$C$5:$C$204,C163)&gt;1,"Повтор позиции",IF('Контрольный лист'!$C$5="","Исправить данные",IF(OR(D163&lt;'Контрольный лист'!$C$5,D163&gt;=EDATE('Контрольный лист'!$C$5,1)),"Вне месяца",""))))))</ns0:f>
      </ns0:c>
    </ns0:row>
    <ns0:row r="164" ht="25" customHeight="1">
      <ns0:c r="A164" s="21"/>
      <ns0:c r="B164" s="21"/>
      <ns0:c r="C164" s="21"/>
      <ns0:c r="D164" s="6"/>
      <ns0:c r="E164" s="25"/>
      <ns0:c r="F164" s="17" t="str">
        <ns0:f>IF(C164="","",IF(OR(C164="V1T",C164="V2T"),"По заданию",INDEX('Тарифы'!$E$4:$E$12,MATCH(C164,'Тарифы'!$A$4:$A$12,0))))</ns0:f>
      </ns0:c>
      <ns0:c r="G164" s="14"/>
      <ns0:c r="H164" s="17" t="str">
        <ns0:f>IF(OR(B164="",C164="",E164=""),"",IF(AND(NOT(ISNUMBER(G164)),NOT(ISNUMBER(F164))),"Нужна цена",ROUND(E164*IF(ISNUMBER(G164),G164,F164),2)))</ns0:f>
      </ns0:c>
      <ns0:c r="I164" s="5"/>
      <ns0:c r="J164" s="5"/>
      <ns0:c r="K164" s="5"/>
      <ns0:c r="L164" s="16" t="str">
        <ns0:f>IF(COUNTA(A164:E164,G164,I164:K164)=0,"",IF(OR(A164="",B164="",C164="",NOT(ISNUMBER(D164)),NOT(ISNUMBER(E164)),E164&lt;=0,MOD(E164,1)&lt;&gt;0,I164="",J164="",H164="Нужна цена",AND(COUNTA(G164)&gt;0,OR(NOT(ISNUMBER(G164)),G164&lt;0,K164="")),AND(OR(C164="TGX",C164="TGC",C164="DZB"),E164&lt;&gt;1)),"Исправить данные",IF(INDEX('Тарифы'!$B$4:$B$12,MATCH(C164,'Тарифы'!$A$4:$A$12,0))&lt;&gt;'Контрольный лист'!$C$6,"Другой профиль",IF(COUNTIFS($A$5:$A$204,A164,$B$5:$B$204,B164,$C$5:$C$204,C164)&gt;1,"Повтор позиции",IF('Контрольный лист'!$C$5="","Исправить данные",IF(OR(D164&lt;'Контрольный лист'!$C$5,D164&gt;=EDATE('Контрольный лист'!$C$5,1)),"Вне месяца",""))))))</ns0:f>
      </ns0:c>
    </ns0:row>
    <ns0:row r="165" ht="25" customHeight="1">
      <ns0:c r="A165" s="21"/>
      <ns0:c r="B165" s="21"/>
      <ns0:c r="C165" s="21"/>
      <ns0:c r="D165" s="6"/>
      <ns0:c r="E165" s="25"/>
      <ns0:c r="F165" s="17" t="str">
        <ns0:f>IF(C165="","",IF(OR(C165="V1T",C165="V2T"),"По заданию",INDEX('Тарифы'!$E$4:$E$12,MATCH(C165,'Тарифы'!$A$4:$A$12,0))))</ns0:f>
      </ns0:c>
      <ns0:c r="G165" s="14"/>
      <ns0:c r="H165" s="17" t="str">
        <ns0:f>IF(OR(B165="",C165="",E165=""),"",IF(AND(NOT(ISNUMBER(G165)),NOT(ISNUMBER(F165))),"Нужна цена",ROUND(E165*IF(ISNUMBER(G165),G165,F165),2)))</ns0:f>
      </ns0:c>
      <ns0:c r="I165" s="5"/>
      <ns0:c r="J165" s="5"/>
      <ns0:c r="K165" s="5"/>
      <ns0:c r="L165" s="16" t="str">
        <ns0:f>IF(COUNTA(A165:E165,G165,I165:K165)=0,"",IF(OR(A165="",B165="",C165="",NOT(ISNUMBER(D165)),NOT(ISNUMBER(E165)),E165&lt;=0,MOD(E165,1)&lt;&gt;0,I165="",J165="",H165="Нужна цена",AND(COUNTA(G165)&gt;0,OR(NOT(ISNUMBER(G165)),G165&lt;0,K165="")),AND(OR(C165="TGX",C165="TGC",C165="DZB"),E165&lt;&gt;1)),"Исправить данные",IF(INDEX('Тарифы'!$B$4:$B$12,MATCH(C165,'Тарифы'!$A$4:$A$12,0))&lt;&gt;'Контрольный лист'!$C$6,"Другой профиль",IF(COUNTIFS($A$5:$A$204,A165,$B$5:$B$204,B165,$C$5:$C$204,C165)&gt;1,"Повтор позиции",IF('Контрольный лист'!$C$5="","Исправить данные",IF(OR(D165&lt;'Контрольный лист'!$C$5,D165&gt;=EDATE('Контрольный лист'!$C$5,1)),"Вне месяца",""))))))</ns0:f>
      </ns0:c>
    </ns0:row>
    <ns0:row r="166" ht="25" customHeight="1">
      <ns0:c r="A166" s="21"/>
      <ns0:c r="B166" s="21"/>
      <ns0:c r="C166" s="21"/>
      <ns0:c r="D166" s="6"/>
      <ns0:c r="E166" s="25"/>
      <ns0:c r="F166" s="17" t="str">
        <ns0:f>IF(C166="","",IF(OR(C166="V1T",C166="V2T"),"По заданию",INDEX('Тарифы'!$E$4:$E$12,MATCH(C166,'Тарифы'!$A$4:$A$12,0))))</ns0:f>
      </ns0:c>
      <ns0:c r="G166" s="14"/>
      <ns0:c r="H166" s="17" t="str">
        <ns0:f>IF(OR(B166="",C166="",E166=""),"",IF(AND(NOT(ISNUMBER(G166)),NOT(ISNUMBER(F166))),"Нужна цена",ROUND(E166*IF(ISNUMBER(G166),G166,F166),2)))</ns0:f>
      </ns0:c>
      <ns0:c r="I166" s="5"/>
      <ns0:c r="J166" s="5"/>
      <ns0:c r="K166" s="5"/>
      <ns0:c r="L166" s="16" t="str">
        <ns0:f>IF(COUNTA(A166:E166,G166,I166:K166)=0,"",IF(OR(A166="",B166="",C166="",NOT(ISNUMBER(D166)),NOT(ISNUMBER(E166)),E166&lt;=0,MOD(E166,1)&lt;&gt;0,I166="",J166="",H166="Нужна цена",AND(COUNTA(G166)&gt;0,OR(NOT(ISNUMBER(G166)),G166&lt;0,K166="")),AND(OR(C166="TGX",C166="TGC",C166="DZB"),E166&lt;&gt;1)),"Исправить данные",IF(INDEX('Тарифы'!$B$4:$B$12,MATCH(C166,'Тарифы'!$A$4:$A$12,0))&lt;&gt;'Контрольный лист'!$C$6,"Другой профиль",IF(COUNTIFS($A$5:$A$204,A166,$B$5:$B$204,B166,$C$5:$C$204,C166)&gt;1,"Повтор позиции",IF('Контрольный лист'!$C$5="","Исправить данные",IF(OR(D166&lt;'Контрольный лист'!$C$5,D166&gt;=EDATE('Контрольный лист'!$C$5,1)),"Вне месяца",""))))))</ns0:f>
      </ns0:c>
    </ns0:row>
    <ns0:row r="167" ht="25" customHeight="1">
      <ns0:c r="A167" s="21"/>
      <ns0:c r="B167" s="21"/>
      <ns0:c r="C167" s="21"/>
      <ns0:c r="D167" s="6"/>
      <ns0:c r="E167" s="25"/>
      <ns0:c r="F167" s="17" t="str">
        <ns0:f>IF(C167="","",IF(OR(C167="V1T",C167="V2T"),"По заданию",INDEX('Тарифы'!$E$4:$E$12,MATCH(C167,'Тарифы'!$A$4:$A$12,0))))</ns0:f>
      </ns0:c>
      <ns0:c r="G167" s="14"/>
      <ns0:c r="H167" s="17" t="str">
        <ns0:f>IF(OR(B167="",C167="",E167=""),"",IF(AND(NOT(ISNUMBER(G167)),NOT(ISNUMBER(F167))),"Нужна цена",ROUND(E167*IF(ISNUMBER(G167),G167,F167),2)))</ns0:f>
      </ns0:c>
      <ns0:c r="I167" s="5"/>
      <ns0:c r="J167" s="5"/>
      <ns0:c r="K167" s="5"/>
      <ns0:c r="L167" s="16" t="str">
        <ns0:f>IF(COUNTA(A167:E167,G167,I167:K167)=0,"",IF(OR(A167="",B167="",C167="",NOT(ISNUMBER(D167)),NOT(ISNUMBER(E167)),E167&lt;=0,MOD(E167,1)&lt;&gt;0,I167="",J167="",H167="Нужна цена",AND(COUNTA(G167)&gt;0,OR(NOT(ISNUMBER(G167)),G167&lt;0,K167="")),AND(OR(C167="TGX",C167="TGC",C167="DZB"),E167&lt;&gt;1)),"Исправить данные",IF(INDEX('Тарифы'!$B$4:$B$12,MATCH(C167,'Тарифы'!$A$4:$A$12,0))&lt;&gt;'Контрольный лист'!$C$6,"Другой профиль",IF(COUNTIFS($A$5:$A$204,A167,$B$5:$B$204,B167,$C$5:$C$204,C167)&gt;1,"Повтор позиции",IF('Контрольный лист'!$C$5="","Исправить данные",IF(OR(D167&lt;'Контрольный лист'!$C$5,D167&gt;=EDATE('Контрольный лист'!$C$5,1)),"Вне месяца",""))))))</ns0:f>
      </ns0:c>
    </ns0:row>
    <ns0:row r="168" ht="25" customHeight="1">
      <ns0:c r="A168" s="21"/>
      <ns0:c r="B168" s="21"/>
      <ns0:c r="C168" s="21"/>
      <ns0:c r="D168" s="6"/>
      <ns0:c r="E168" s="25"/>
      <ns0:c r="F168" s="17" t="str">
        <ns0:f>IF(C168="","",IF(OR(C168="V1T",C168="V2T"),"По заданию",INDEX('Тарифы'!$E$4:$E$12,MATCH(C168,'Тарифы'!$A$4:$A$12,0))))</ns0:f>
      </ns0:c>
      <ns0:c r="G168" s="14"/>
      <ns0:c r="H168" s="17" t="str">
        <ns0:f>IF(OR(B168="",C168="",E168=""),"",IF(AND(NOT(ISNUMBER(G168)),NOT(ISNUMBER(F168))),"Нужна цена",ROUND(E168*IF(ISNUMBER(G168),G168,F168),2)))</ns0:f>
      </ns0:c>
      <ns0:c r="I168" s="5"/>
      <ns0:c r="J168" s="5"/>
      <ns0:c r="K168" s="5"/>
      <ns0:c r="L168" s="16" t="str">
        <ns0:f>IF(COUNTA(A168:E168,G168,I168:K168)=0,"",IF(OR(A168="",B168="",C168="",NOT(ISNUMBER(D168)),NOT(ISNUMBER(E168)),E168&lt;=0,MOD(E168,1)&lt;&gt;0,I168="",J168="",H168="Нужна цена",AND(COUNTA(G168)&gt;0,OR(NOT(ISNUMBER(G168)),G168&lt;0,K168="")),AND(OR(C168="TGX",C168="TGC",C168="DZB"),E168&lt;&gt;1)),"Исправить данные",IF(INDEX('Тарифы'!$B$4:$B$12,MATCH(C168,'Тарифы'!$A$4:$A$12,0))&lt;&gt;'Контрольный лист'!$C$6,"Другой профиль",IF(COUNTIFS($A$5:$A$204,A168,$B$5:$B$204,B168,$C$5:$C$204,C168)&gt;1,"Повтор позиции",IF('Контрольный лист'!$C$5="","Исправить данные",IF(OR(D168&lt;'Контрольный лист'!$C$5,D168&gt;=EDATE('Контрольный лист'!$C$5,1)),"Вне месяца",""))))))</ns0:f>
      </ns0:c>
    </ns0:row>
    <ns0:row r="169" ht="25" customHeight="1">
      <ns0:c r="A169" s="21"/>
      <ns0:c r="B169" s="21"/>
      <ns0:c r="C169" s="21"/>
      <ns0:c r="D169" s="6"/>
      <ns0:c r="E169" s="25"/>
      <ns0:c r="F169" s="17" t="str">
        <ns0:f>IF(C169="","",IF(OR(C169="V1T",C169="V2T"),"По заданию",INDEX('Тарифы'!$E$4:$E$12,MATCH(C169,'Тарифы'!$A$4:$A$12,0))))</ns0:f>
      </ns0:c>
      <ns0:c r="G169" s="14"/>
      <ns0:c r="H169" s="17" t="str">
        <ns0:f>IF(OR(B169="",C169="",E169=""),"",IF(AND(NOT(ISNUMBER(G169)),NOT(ISNUMBER(F169))),"Нужна цена",ROUND(E169*IF(ISNUMBER(G169),G169,F169),2)))</ns0:f>
      </ns0:c>
      <ns0:c r="I169" s="5"/>
      <ns0:c r="J169" s="5"/>
      <ns0:c r="K169" s="5"/>
      <ns0:c r="L169" s="16" t="str">
        <ns0:f>IF(COUNTA(A169:E169,G169,I169:K169)=0,"",IF(OR(A169="",B169="",C169="",NOT(ISNUMBER(D169)),NOT(ISNUMBER(E169)),E169&lt;=0,MOD(E169,1)&lt;&gt;0,I169="",J169="",H169="Нужна цена",AND(COUNTA(G169)&gt;0,OR(NOT(ISNUMBER(G169)),G169&lt;0,K169="")),AND(OR(C169="TGX",C169="TGC",C169="DZB"),E169&lt;&gt;1)),"Исправить данные",IF(INDEX('Тарифы'!$B$4:$B$12,MATCH(C169,'Тарифы'!$A$4:$A$12,0))&lt;&gt;'Контрольный лист'!$C$6,"Другой профиль",IF(COUNTIFS($A$5:$A$204,A169,$B$5:$B$204,B169,$C$5:$C$204,C169)&gt;1,"Повтор позиции",IF('Контрольный лист'!$C$5="","Исправить данные",IF(OR(D169&lt;'Контрольный лист'!$C$5,D169&gt;=EDATE('Контрольный лист'!$C$5,1)),"Вне месяца",""))))))</ns0:f>
      </ns0:c>
    </ns0:row>
    <ns0:row r="170" ht="25" customHeight="1">
      <ns0:c r="A170" s="21"/>
      <ns0:c r="B170" s="21"/>
      <ns0:c r="C170" s="21"/>
      <ns0:c r="D170" s="6"/>
      <ns0:c r="E170" s="25"/>
      <ns0:c r="F170" s="17" t="str">
        <ns0:f>IF(C170="","",IF(OR(C170="V1T",C170="V2T"),"По заданию",INDEX('Тарифы'!$E$4:$E$12,MATCH(C170,'Тарифы'!$A$4:$A$12,0))))</ns0:f>
      </ns0:c>
      <ns0:c r="G170" s="14"/>
      <ns0:c r="H170" s="17" t="str">
        <ns0:f>IF(OR(B170="",C170="",E170=""),"",IF(AND(NOT(ISNUMBER(G170)),NOT(ISNUMBER(F170))),"Нужна цена",ROUND(E170*IF(ISNUMBER(G170),G170,F170),2)))</ns0:f>
      </ns0:c>
      <ns0:c r="I170" s="5"/>
      <ns0:c r="J170" s="5"/>
      <ns0:c r="K170" s="5"/>
      <ns0:c r="L170" s="16" t="str">
        <ns0:f>IF(COUNTA(A170:E170,G170,I170:K170)=0,"",IF(OR(A170="",B170="",C170="",NOT(ISNUMBER(D170)),NOT(ISNUMBER(E170)),E170&lt;=0,MOD(E170,1)&lt;&gt;0,I170="",J170="",H170="Нужна цена",AND(COUNTA(G170)&gt;0,OR(NOT(ISNUMBER(G170)),G170&lt;0,K170="")),AND(OR(C170="TGX",C170="TGC",C170="DZB"),E170&lt;&gt;1)),"Исправить данные",IF(INDEX('Тарифы'!$B$4:$B$12,MATCH(C170,'Тарифы'!$A$4:$A$12,0))&lt;&gt;'Контрольный лист'!$C$6,"Другой профиль",IF(COUNTIFS($A$5:$A$204,A170,$B$5:$B$204,B170,$C$5:$C$204,C170)&gt;1,"Повтор позиции",IF('Контрольный лист'!$C$5="","Исправить данные",IF(OR(D170&lt;'Контрольный лист'!$C$5,D170&gt;=EDATE('Контрольный лист'!$C$5,1)),"Вне месяца",""))))))</ns0:f>
      </ns0:c>
    </ns0:row>
    <ns0:row r="171" ht="25" customHeight="1">
      <ns0:c r="A171" s="21"/>
      <ns0:c r="B171" s="21"/>
      <ns0:c r="C171" s="21"/>
      <ns0:c r="D171" s="6"/>
      <ns0:c r="E171" s="25"/>
      <ns0:c r="F171" s="17" t="str">
        <ns0:f>IF(C171="","",IF(OR(C171="V1T",C171="V2T"),"По заданию",INDEX('Тарифы'!$E$4:$E$12,MATCH(C171,'Тарифы'!$A$4:$A$12,0))))</ns0:f>
      </ns0:c>
      <ns0:c r="G171" s="14"/>
      <ns0:c r="H171" s="17" t="str">
        <ns0:f>IF(OR(B171="",C171="",E171=""),"",IF(AND(NOT(ISNUMBER(G171)),NOT(ISNUMBER(F171))),"Нужна цена",ROUND(E171*IF(ISNUMBER(G171),G171,F171),2)))</ns0:f>
      </ns0:c>
      <ns0:c r="I171" s="5"/>
      <ns0:c r="J171" s="5"/>
      <ns0:c r="K171" s="5"/>
      <ns0:c r="L171" s="16" t="str">
        <ns0:f>IF(COUNTA(A171:E171,G171,I171:K171)=0,"",IF(OR(A171="",B171="",C171="",NOT(ISNUMBER(D171)),NOT(ISNUMBER(E171)),E171&lt;=0,MOD(E171,1)&lt;&gt;0,I171="",J171="",H171="Нужна цена",AND(COUNTA(G171)&gt;0,OR(NOT(ISNUMBER(G171)),G171&lt;0,K171="")),AND(OR(C171="TGX",C171="TGC",C171="DZB"),E171&lt;&gt;1)),"Исправить данные",IF(INDEX('Тарифы'!$B$4:$B$12,MATCH(C171,'Тарифы'!$A$4:$A$12,0))&lt;&gt;'Контрольный лист'!$C$6,"Другой профиль",IF(COUNTIFS($A$5:$A$204,A171,$B$5:$B$204,B171,$C$5:$C$204,C171)&gt;1,"Повтор позиции",IF('Контрольный лист'!$C$5="","Исправить данные",IF(OR(D171&lt;'Контрольный лист'!$C$5,D171&gt;=EDATE('Контрольный лист'!$C$5,1)),"Вне месяца",""))))))</ns0:f>
      </ns0:c>
    </ns0:row>
    <ns0:row r="172" ht="25" customHeight="1">
      <ns0:c r="A172" s="21"/>
      <ns0:c r="B172" s="21"/>
      <ns0:c r="C172" s="21"/>
      <ns0:c r="D172" s="6"/>
      <ns0:c r="E172" s="25"/>
      <ns0:c r="F172" s="17" t="str">
        <ns0:f>IF(C172="","",IF(OR(C172="V1T",C172="V2T"),"По заданию",INDEX('Тарифы'!$E$4:$E$12,MATCH(C172,'Тарифы'!$A$4:$A$12,0))))</ns0:f>
      </ns0:c>
      <ns0:c r="G172" s="14"/>
      <ns0:c r="H172" s="17" t="str">
        <ns0:f>IF(OR(B172="",C172="",E172=""),"",IF(AND(NOT(ISNUMBER(G172)),NOT(ISNUMBER(F172))),"Нужна цена",ROUND(E172*IF(ISNUMBER(G172),G172,F172),2)))</ns0:f>
      </ns0:c>
      <ns0:c r="I172" s="5"/>
      <ns0:c r="J172" s="5"/>
      <ns0:c r="K172" s="5"/>
      <ns0:c r="L172" s="16" t="str">
        <ns0:f>IF(COUNTA(A172:E172,G172,I172:K172)=0,"",IF(OR(A172="",B172="",C172="",NOT(ISNUMBER(D172)),NOT(ISNUMBER(E172)),E172&lt;=0,MOD(E172,1)&lt;&gt;0,I172="",J172="",H172="Нужна цена",AND(COUNTA(G172)&gt;0,OR(NOT(ISNUMBER(G172)),G172&lt;0,K172="")),AND(OR(C172="TGX",C172="TGC",C172="DZB"),E172&lt;&gt;1)),"Исправить данные",IF(INDEX('Тарифы'!$B$4:$B$12,MATCH(C172,'Тарифы'!$A$4:$A$12,0))&lt;&gt;'Контрольный лист'!$C$6,"Другой профиль",IF(COUNTIFS($A$5:$A$204,A172,$B$5:$B$204,B172,$C$5:$C$204,C172)&gt;1,"Повтор позиции",IF('Контрольный лист'!$C$5="","Исправить данные",IF(OR(D172&lt;'Контрольный лист'!$C$5,D172&gt;=EDATE('Контрольный лист'!$C$5,1)),"Вне месяца",""))))))</ns0:f>
      </ns0:c>
    </ns0:row>
    <ns0:row r="173" ht="25" customHeight="1">
      <ns0:c r="A173" s="21"/>
      <ns0:c r="B173" s="21"/>
      <ns0:c r="C173" s="21"/>
      <ns0:c r="D173" s="6"/>
      <ns0:c r="E173" s="25"/>
      <ns0:c r="F173" s="17" t="str">
        <ns0:f>IF(C173="","",IF(OR(C173="V1T",C173="V2T"),"По заданию",INDEX('Тарифы'!$E$4:$E$12,MATCH(C173,'Тарифы'!$A$4:$A$12,0))))</ns0:f>
      </ns0:c>
      <ns0:c r="G173" s="14"/>
      <ns0:c r="H173" s="17" t="str">
        <ns0:f>IF(OR(B173="",C173="",E173=""),"",IF(AND(NOT(ISNUMBER(G173)),NOT(ISNUMBER(F173))),"Нужна цена",ROUND(E173*IF(ISNUMBER(G173),G173,F173),2)))</ns0:f>
      </ns0:c>
      <ns0:c r="I173" s="5"/>
      <ns0:c r="J173" s="5"/>
      <ns0:c r="K173" s="5"/>
      <ns0:c r="L173" s="16" t="str">
        <ns0:f>IF(COUNTA(A173:E173,G173,I173:K173)=0,"",IF(OR(A173="",B173="",C173="",NOT(ISNUMBER(D173)),NOT(ISNUMBER(E173)),E173&lt;=0,MOD(E173,1)&lt;&gt;0,I173="",J173="",H173="Нужна цена",AND(COUNTA(G173)&gt;0,OR(NOT(ISNUMBER(G173)),G173&lt;0,K173="")),AND(OR(C173="TGX",C173="TGC",C173="DZB"),E173&lt;&gt;1)),"Исправить данные",IF(INDEX('Тарифы'!$B$4:$B$12,MATCH(C173,'Тарифы'!$A$4:$A$12,0))&lt;&gt;'Контрольный лист'!$C$6,"Другой профиль",IF(COUNTIFS($A$5:$A$204,A173,$B$5:$B$204,B173,$C$5:$C$204,C173)&gt;1,"Повтор позиции",IF('Контрольный лист'!$C$5="","Исправить данные",IF(OR(D173&lt;'Контрольный лист'!$C$5,D173&gt;=EDATE('Контрольный лист'!$C$5,1)),"Вне месяца",""))))))</ns0:f>
      </ns0:c>
    </ns0:row>
    <ns0:row r="174" ht="25" customHeight="1">
      <ns0:c r="A174" s="21"/>
      <ns0:c r="B174" s="21"/>
      <ns0:c r="C174" s="21"/>
      <ns0:c r="D174" s="6"/>
      <ns0:c r="E174" s="25"/>
      <ns0:c r="F174" s="17" t="str">
        <ns0:f>IF(C174="","",IF(OR(C174="V1T",C174="V2T"),"По заданию",INDEX('Тарифы'!$E$4:$E$12,MATCH(C174,'Тарифы'!$A$4:$A$12,0))))</ns0:f>
      </ns0:c>
      <ns0:c r="G174" s="14"/>
      <ns0:c r="H174" s="17" t="str">
        <ns0:f>IF(OR(B174="",C174="",E174=""),"",IF(AND(NOT(ISNUMBER(G174)),NOT(ISNUMBER(F174))),"Нужна цена",ROUND(E174*IF(ISNUMBER(G174),G174,F174),2)))</ns0:f>
      </ns0:c>
      <ns0:c r="I174" s="5"/>
      <ns0:c r="J174" s="5"/>
      <ns0:c r="K174" s="5"/>
      <ns0:c r="L174" s="16" t="str">
        <ns0:f>IF(COUNTA(A174:E174,G174,I174:K174)=0,"",IF(OR(A174="",B174="",C174="",NOT(ISNUMBER(D174)),NOT(ISNUMBER(E174)),E174&lt;=0,MOD(E174,1)&lt;&gt;0,I174="",J174="",H174="Нужна цена",AND(COUNTA(G174)&gt;0,OR(NOT(ISNUMBER(G174)),G174&lt;0,K174="")),AND(OR(C174="TGX",C174="TGC",C174="DZB"),E174&lt;&gt;1)),"Исправить данные",IF(INDEX('Тарифы'!$B$4:$B$12,MATCH(C174,'Тарифы'!$A$4:$A$12,0))&lt;&gt;'Контрольный лист'!$C$6,"Другой профиль",IF(COUNTIFS($A$5:$A$204,A174,$B$5:$B$204,B174,$C$5:$C$204,C174)&gt;1,"Повтор позиции",IF('Контрольный лист'!$C$5="","Исправить данные",IF(OR(D174&lt;'Контрольный лист'!$C$5,D174&gt;=EDATE('Контрольный лист'!$C$5,1)),"Вне месяца",""))))))</ns0:f>
      </ns0:c>
    </ns0:row>
    <ns0:row r="175" ht="25" customHeight="1">
      <ns0:c r="A175" s="21"/>
      <ns0:c r="B175" s="21"/>
      <ns0:c r="C175" s="21"/>
      <ns0:c r="D175" s="6"/>
      <ns0:c r="E175" s="25"/>
      <ns0:c r="F175" s="17" t="str">
        <ns0:f>IF(C175="","",IF(OR(C175="V1T",C175="V2T"),"По заданию",INDEX('Тарифы'!$E$4:$E$12,MATCH(C175,'Тарифы'!$A$4:$A$12,0))))</ns0:f>
      </ns0:c>
      <ns0:c r="G175" s="14"/>
      <ns0:c r="H175" s="17" t="str">
        <ns0:f>IF(OR(B175="",C175="",E175=""),"",IF(AND(NOT(ISNUMBER(G175)),NOT(ISNUMBER(F175))),"Нужна цена",ROUND(E175*IF(ISNUMBER(G175),G175,F175),2)))</ns0:f>
      </ns0:c>
      <ns0:c r="I175" s="5"/>
      <ns0:c r="J175" s="5"/>
      <ns0:c r="K175" s="5"/>
      <ns0:c r="L175" s="16" t="str">
        <ns0:f>IF(COUNTA(A175:E175,G175,I175:K175)=0,"",IF(OR(A175="",B175="",C175="",NOT(ISNUMBER(D175)),NOT(ISNUMBER(E175)),E175&lt;=0,MOD(E175,1)&lt;&gt;0,I175="",J175="",H175="Нужна цена",AND(COUNTA(G175)&gt;0,OR(NOT(ISNUMBER(G175)),G175&lt;0,K175="")),AND(OR(C175="TGX",C175="TGC",C175="DZB"),E175&lt;&gt;1)),"Исправить данные",IF(INDEX('Тарифы'!$B$4:$B$12,MATCH(C175,'Тарифы'!$A$4:$A$12,0))&lt;&gt;'Контрольный лист'!$C$6,"Другой профиль",IF(COUNTIFS($A$5:$A$204,A175,$B$5:$B$204,B175,$C$5:$C$204,C175)&gt;1,"Повтор позиции",IF('Контрольный лист'!$C$5="","Исправить данные",IF(OR(D175&lt;'Контрольный лист'!$C$5,D175&gt;=EDATE('Контрольный лист'!$C$5,1)),"Вне месяца",""))))))</ns0:f>
      </ns0:c>
    </ns0:row>
    <ns0:row r="176" ht="25" customHeight="1">
      <ns0:c r="A176" s="21"/>
      <ns0:c r="B176" s="21"/>
      <ns0:c r="C176" s="21"/>
      <ns0:c r="D176" s="6"/>
      <ns0:c r="E176" s="25"/>
      <ns0:c r="F176" s="17" t="str">
        <ns0:f>IF(C176="","",IF(OR(C176="V1T",C176="V2T"),"По заданию",INDEX('Тарифы'!$E$4:$E$12,MATCH(C176,'Тарифы'!$A$4:$A$12,0))))</ns0:f>
      </ns0:c>
      <ns0:c r="G176" s="14"/>
      <ns0:c r="H176" s="17" t="str">
        <ns0:f>IF(OR(B176="",C176="",E176=""),"",IF(AND(NOT(ISNUMBER(G176)),NOT(ISNUMBER(F176))),"Нужна цена",ROUND(E176*IF(ISNUMBER(G176),G176,F176),2)))</ns0:f>
      </ns0:c>
      <ns0:c r="I176" s="5"/>
      <ns0:c r="J176" s="5"/>
      <ns0:c r="K176" s="5"/>
      <ns0:c r="L176" s="16" t="str">
        <ns0:f>IF(COUNTA(A176:E176,G176,I176:K176)=0,"",IF(OR(A176="",B176="",C176="",NOT(ISNUMBER(D176)),NOT(ISNUMBER(E176)),E176&lt;=0,MOD(E176,1)&lt;&gt;0,I176="",J176="",H176="Нужна цена",AND(COUNTA(G176)&gt;0,OR(NOT(ISNUMBER(G176)),G176&lt;0,K176="")),AND(OR(C176="TGX",C176="TGC",C176="DZB"),E176&lt;&gt;1)),"Исправить данные",IF(INDEX('Тарифы'!$B$4:$B$12,MATCH(C176,'Тарифы'!$A$4:$A$12,0))&lt;&gt;'Контрольный лист'!$C$6,"Другой профиль",IF(COUNTIFS($A$5:$A$204,A176,$B$5:$B$204,B176,$C$5:$C$204,C176)&gt;1,"Повтор позиции",IF('Контрольный лист'!$C$5="","Исправить данные",IF(OR(D176&lt;'Контрольный лист'!$C$5,D176&gt;=EDATE('Контрольный лист'!$C$5,1)),"Вне месяца",""))))))</ns0:f>
      </ns0:c>
    </ns0:row>
    <ns0:row r="177" ht="25" customHeight="1">
      <ns0:c r="A177" s="21"/>
      <ns0:c r="B177" s="21"/>
      <ns0:c r="C177" s="21"/>
      <ns0:c r="D177" s="6"/>
      <ns0:c r="E177" s="25"/>
      <ns0:c r="F177" s="17" t="str">
        <ns0:f>IF(C177="","",IF(OR(C177="V1T",C177="V2T"),"По заданию",INDEX('Тарифы'!$E$4:$E$12,MATCH(C177,'Тарифы'!$A$4:$A$12,0))))</ns0:f>
      </ns0:c>
      <ns0:c r="G177" s="14"/>
      <ns0:c r="H177" s="17" t="str">
        <ns0:f>IF(OR(B177="",C177="",E177=""),"",IF(AND(NOT(ISNUMBER(G177)),NOT(ISNUMBER(F177))),"Нужна цена",ROUND(E177*IF(ISNUMBER(G177),G177,F177),2)))</ns0:f>
      </ns0:c>
      <ns0:c r="I177" s="5"/>
      <ns0:c r="J177" s="5"/>
      <ns0:c r="K177" s="5"/>
      <ns0:c r="L177" s="16" t="str">
        <ns0:f>IF(COUNTA(A177:E177,G177,I177:K177)=0,"",IF(OR(A177="",B177="",C177="",NOT(ISNUMBER(D177)),NOT(ISNUMBER(E177)),E177&lt;=0,MOD(E177,1)&lt;&gt;0,I177="",J177="",H177="Нужна цена",AND(COUNTA(G177)&gt;0,OR(NOT(ISNUMBER(G177)),G177&lt;0,K177="")),AND(OR(C177="TGX",C177="TGC",C177="DZB"),E177&lt;&gt;1)),"Исправить данные",IF(INDEX('Тарифы'!$B$4:$B$12,MATCH(C177,'Тарифы'!$A$4:$A$12,0))&lt;&gt;'Контрольный лист'!$C$6,"Другой профиль",IF(COUNTIFS($A$5:$A$204,A177,$B$5:$B$204,B177,$C$5:$C$204,C177)&gt;1,"Повтор позиции",IF('Контрольный лист'!$C$5="","Исправить данные",IF(OR(D177&lt;'Контрольный лист'!$C$5,D177&gt;=EDATE('Контрольный лист'!$C$5,1)),"Вне месяца",""))))))</ns0:f>
      </ns0:c>
    </ns0:row>
    <ns0:row r="178" ht="25" customHeight="1">
      <ns0:c r="A178" s="21"/>
      <ns0:c r="B178" s="21"/>
      <ns0:c r="C178" s="21"/>
      <ns0:c r="D178" s="6"/>
      <ns0:c r="E178" s="25"/>
      <ns0:c r="F178" s="17" t="str">
        <ns0:f>IF(C178="","",IF(OR(C178="V1T",C178="V2T"),"По заданию",INDEX('Тарифы'!$E$4:$E$12,MATCH(C178,'Тарифы'!$A$4:$A$12,0))))</ns0:f>
      </ns0:c>
      <ns0:c r="G178" s="14"/>
      <ns0:c r="H178" s="17" t="str">
        <ns0:f>IF(OR(B178="",C178="",E178=""),"",IF(AND(NOT(ISNUMBER(G178)),NOT(ISNUMBER(F178))),"Нужна цена",ROUND(E178*IF(ISNUMBER(G178),G178,F178),2)))</ns0:f>
      </ns0:c>
      <ns0:c r="I178" s="5"/>
      <ns0:c r="J178" s="5"/>
      <ns0:c r="K178" s="5"/>
      <ns0:c r="L178" s="16" t="str">
        <ns0:f>IF(COUNTA(A178:E178,G178,I178:K178)=0,"",IF(OR(A178="",B178="",C178="",NOT(ISNUMBER(D178)),NOT(ISNUMBER(E178)),E178&lt;=0,MOD(E178,1)&lt;&gt;0,I178="",J178="",H178="Нужна цена",AND(COUNTA(G178)&gt;0,OR(NOT(ISNUMBER(G178)),G178&lt;0,K178="")),AND(OR(C178="TGX",C178="TGC",C178="DZB"),E178&lt;&gt;1)),"Исправить данные",IF(INDEX('Тарифы'!$B$4:$B$12,MATCH(C178,'Тарифы'!$A$4:$A$12,0))&lt;&gt;'Контрольный лист'!$C$6,"Другой профиль",IF(COUNTIFS($A$5:$A$204,A178,$B$5:$B$204,B178,$C$5:$C$204,C178)&gt;1,"Повтор позиции",IF('Контрольный лист'!$C$5="","Исправить данные",IF(OR(D178&lt;'Контрольный лист'!$C$5,D178&gt;=EDATE('Контрольный лист'!$C$5,1)),"Вне месяца",""))))))</ns0:f>
      </ns0:c>
    </ns0:row>
    <ns0:row r="179" ht="25" customHeight="1">
      <ns0:c r="A179" s="21"/>
      <ns0:c r="B179" s="21"/>
      <ns0:c r="C179" s="21"/>
      <ns0:c r="D179" s="6"/>
      <ns0:c r="E179" s="25"/>
      <ns0:c r="F179" s="17" t="str">
        <ns0:f>IF(C179="","",IF(OR(C179="V1T",C179="V2T"),"По заданию",INDEX('Тарифы'!$E$4:$E$12,MATCH(C179,'Тарифы'!$A$4:$A$12,0))))</ns0:f>
      </ns0:c>
      <ns0:c r="G179" s="14"/>
      <ns0:c r="H179" s="17" t="str">
        <ns0:f>IF(OR(B179="",C179="",E179=""),"",IF(AND(NOT(ISNUMBER(G179)),NOT(ISNUMBER(F179))),"Нужна цена",ROUND(E179*IF(ISNUMBER(G179),G179,F179),2)))</ns0:f>
      </ns0:c>
      <ns0:c r="I179" s="5"/>
      <ns0:c r="J179" s="5"/>
      <ns0:c r="K179" s="5"/>
      <ns0:c r="L179" s="16" t="str">
        <ns0:f>IF(COUNTA(A179:E179,G179,I179:K179)=0,"",IF(OR(A179="",B179="",C179="",NOT(ISNUMBER(D179)),NOT(ISNUMBER(E179)),E179&lt;=0,MOD(E179,1)&lt;&gt;0,I179="",J179="",H179="Нужна цена",AND(COUNTA(G179)&gt;0,OR(NOT(ISNUMBER(G179)),G179&lt;0,K179="")),AND(OR(C179="TGX",C179="TGC",C179="DZB"),E179&lt;&gt;1)),"Исправить данные",IF(INDEX('Тарифы'!$B$4:$B$12,MATCH(C179,'Тарифы'!$A$4:$A$12,0))&lt;&gt;'Контрольный лист'!$C$6,"Другой профиль",IF(COUNTIFS($A$5:$A$204,A179,$B$5:$B$204,B179,$C$5:$C$204,C179)&gt;1,"Повтор позиции",IF('Контрольный лист'!$C$5="","Исправить данные",IF(OR(D179&lt;'Контрольный лист'!$C$5,D179&gt;=EDATE('Контрольный лист'!$C$5,1)),"Вне месяца",""))))))</ns0:f>
      </ns0:c>
    </ns0:row>
    <ns0:row r="180" ht="25" customHeight="1">
      <ns0:c r="A180" s="21"/>
      <ns0:c r="B180" s="21"/>
      <ns0:c r="C180" s="21"/>
      <ns0:c r="D180" s="6"/>
      <ns0:c r="E180" s="25"/>
      <ns0:c r="F180" s="17" t="str">
        <ns0:f>IF(C180="","",IF(OR(C180="V1T",C180="V2T"),"По заданию",INDEX('Тарифы'!$E$4:$E$12,MATCH(C180,'Тарифы'!$A$4:$A$12,0))))</ns0:f>
      </ns0:c>
      <ns0:c r="G180" s="14"/>
      <ns0:c r="H180" s="17" t="str">
        <ns0:f>IF(OR(B180="",C180="",E180=""),"",IF(AND(NOT(ISNUMBER(G180)),NOT(ISNUMBER(F180))),"Нужна цена",ROUND(E180*IF(ISNUMBER(G180),G180,F180),2)))</ns0:f>
      </ns0:c>
      <ns0:c r="I180" s="5"/>
      <ns0:c r="J180" s="5"/>
      <ns0:c r="K180" s="5"/>
      <ns0:c r="L180" s="16" t="str">
        <ns0:f>IF(COUNTA(A180:E180,G180,I180:K180)=0,"",IF(OR(A180="",B180="",C180="",NOT(ISNUMBER(D180)),NOT(ISNUMBER(E180)),E180&lt;=0,MOD(E180,1)&lt;&gt;0,I180="",J180="",H180="Нужна цена",AND(COUNTA(G180)&gt;0,OR(NOT(ISNUMBER(G180)),G180&lt;0,K180="")),AND(OR(C180="TGX",C180="TGC",C180="DZB"),E180&lt;&gt;1)),"Исправить данные",IF(INDEX('Тарифы'!$B$4:$B$12,MATCH(C180,'Тарифы'!$A$4:$A$12,0))&lt;&gt;'Контрольный лист'!$C$6,"Другой профиль",IF(COUNTIFS($A$5:$A$204,A180,$B$5:$B$204,B180,$C$5:$C$204,C180)&gt;1,"Повтор позиции",IF('Контрольный лист'!$C$5="","Исправить данные",IF(OR(D180&lt;'Контрольный лист'!$C$5,D180&gt;=EDATE('Контрольный лист'!$C$5,1)),"Вне месяца",""))))))</ns0:f>
      </ns0:c>
    </ns0:row>
    <ns0:row r="181" ht="25" customHeight="1">
      <ns0:c r="A181" s="21"/>
      <ns0:c r="B181" s="21"/>
      <ns0:c r="C181" s="21"/>
      <ns0:c r="D181" s="6"/>
      <ns0:c r="E181" s="25"/>
      <ns0:c r="F181" s="17" t="str">
        <ns0:f>IF(C181="","",IF(OR(C181="V1T",C181="V2T"),"По заданию",INDEX('Тарифы'!$E$4:$E$12,MATCH(C181,'Тарифы'!$A$4:$A$12,0))))</ns0:f>
      </ns0:c>
      <ns0:c r="G181" s="14"/>
      <ns0:c r="H181" s="17" t="str">
        <ns0:f>IF(OR(B181="",C181="",E181=""),"",IF(AND(NOT(ISNUMBER(G181)),NOT(ISNUMBER(F181))),"Нужна цена",ROUND(E181*IF(ISNUMBER(G181),G181,F181),2)))</ns0:f>
      </ns0:c>
      <ns0:c r="I181" s="5"/>
      <ns0:c r="J181" s="5"/>
      <ns0:c r="K181" s="5"/>
      <ns0:c r="L181" s="16" t="str">
        <ns0:f>IF(COUNTA(A181:E181,G181,I181:K181)=0,"",IF(OR(A181="",B181="",C181="",NOT(ISNUMBER(D181)),NOT(ISNUMBER(E181)),E181&lt;=0,MOD(E181,1)&lt;&gt;0,I181="",J181="",H181="Нужна цена",AND(COUNTA(G181)&gt;0,OR(NOT(ISNUMBER(G181)),G181&lt;0,K181="")),AND(OR(C181="TGX",C181="TGC",C181="DZB"),E181&lt;&gt;1)),"Исправить данные",IF(INDEX('Тарифы'!$B$4:$B$12,MATCH(C181,'Тарифы'!$A$4:$A$12,0))&lt;&gt;'Контрольный лист'!$C$6,"Другой профиль",IF(COUNTIFS($A$5:$A$204,A181,$B$5:$B$204,B181,$C$5:$C$204,C181)&gt;1,"Повтор позиции",IF('Контрольный лист'!$C$5="","Исправить данные",IF(OR(D181&lt;'Контрольный лист'!$C$5,D181&gt;=EDATE('Контрольный лист'!$C$5,1)),"Вне месяца",""))))))</ns0:f>
      </ns0:c>
    </ns0:row>
    <ns0:row r="182" ht="25" customHeight="1">
      <ns0:c r="A182" s="21"/>
      <ns0:c r="B182" s="21"/>
      <ns0:c r="C182" s="21"/>
      <ns0:c r="D182" s="6"/>
      <ns0:c r="E182" s="25"/>
      <ns0:c r="F182" s="17" t="str">
        <ns0:f>IF(C182="","",IF(OR(C182="V1T",C182="V2T"),"По заданию",INDEX('Тарифы'!$E$4:$E$12,MATCH(C182,'Тарифы'!$A$4:$A$12,0))))</ns0:f>
      </ns0:c>
      <ns0:c r="G182" s="14"/>
      <ns0:c r="H182" s="17" t="str">
        <ns0:f>IF(OR(B182="",C182="",E182=""),"",IF(AND(NOT(ISNUMBER(G182)),NOT(ISNUMBER(F182))),"Нужна цена",ROUND(E182*IF(ISNUMBER(G182),G182,F182),2)))</ns0:f>
      </ns0:c>
      <ns0:c r="I182" s="5"/>
      <ns0:c r="J182" s="5"/>
      <ns0:c r="K182" s="5"/>
      <ns0:c r="L182" s="16" t="str">
        <ns0:f>IF(COUNTA(A182:E182,G182,I182:K182)=0,"",IF(OR(A182="",B182="",C182="",NOT(ISNUMBER(D182)),NOT(ISNUMBER(E182)),E182&lt;=0,MOD(E182,1)&lt;&gt;0,I182="",J182="",H182="Нужна цена",AND(COUNTA(G182)&gt;0,OR(NOT(ISNUMBER(G182)),G182&lt;0,K182="")),AND(OR(C182="TGX",C182="TGC",C182="DZB"),E182&lt;&gt;1)),"Исправить данные",IF(INDEX('Тарифы'!$B$4:$B$12,MATCH(C182,'Тарифы'!$A$4:$A$12,0))&lt;&gt;'Контрольный лист'!$C$6,"Другой профиль",IF(COUNTIFS($A$5:$A$204,A182,$B$5:$B$204,B182,$C$5:$C$204,C182)&gt;1,"Повтор позиции",IF('Контрольный лист'!$C$5="","Исправить данные",IF(OR(D182&lt;'Контрольный лист'!$C$5,D182&gt;=EDATE('Контрольный лист'!$C$5,1)),"Вне месяца",""))))))</ns0:f>
      </ns0:c>
    </ns0:row>
    <ns0:row r="183" ht="25" customHeight="1">
      <ns0:c r="A183" s="21"/>
      <ns0:c r="B183" s="21"/>
      <ns0:c r="C183" s="21"/>
      <ns0:c r="D183" s="6"/>
      <ns0:c r="E183" s="25"/>
      <ns0:c r="F183" s="17" t="str">
        <ns0:f>IF(C183="","",IF(OR(C183="V1T",C183="V2T"),"По заданию",INDEX('Тарифы'!$E$4:$E$12,MATCH(C183,'Тарифы'!$A$4:$A$12,0))))</ns0:f>
      </ns0:c>
      <ns0:c r="G183" s="14"/>
      <ns0:c r="H183" s="17" t="str">
        <ns0:f>IF(OR(B183="",C183="",E183=""),"",IF(AND(NOT(ISNUMBER(G183)),NOT(ISNUMBER(F183))),"Нужна цена",ROUND(E183*IF(ISNUMBER(G183),G183,F183),2)))</ns0:f>
      </ns0:c>
      <ns0:c r="I183" s="5"/>
      <ns0:c r="J183" s="5"/>
      <ns0:c r="K183" s="5"/>
      <ns0:c r="L183" s="16" t="str">
        <ns0:f>IF(COUNTA(A183:E183,G183,I183:K183)=0,"",IF(OR(A183="",B183="",C183="",NOT(ISNUMBER(D183)),NOT(ISNUMBER(E183)),E183&lt;=0,MOD(E183,1)&lt;&gt;0,I183="",J183="",H183="Нужна цена",AND(COUNTA(G183)&gt;0,OR(NOT(ISNUMBER(G183)),G183&lt;0,K183="")),AND(OR(C183="TGX",C183="TGC",C183="DZB"),E183&lt;&gt;1)),"Исправить данные",IF(INDEX('Тарифы'!$B$4:$B$12,MATCH(C183,'Тарифы'!$A$4:$A$12,0))&lt;&gt;'Контрольный лист'!$C$6,"Другой профиль",IF(COUNTIFS($A$5:$A$204,A183,$B$5:$B$204,B183,$C$5:$C$204,C183)&gt;1,"Повтор позиции",IF('Контрольный лист'!$C$5="","Исправить данные",IF(OR(D183&lt;'Контрольный лист'!$C$5,D183&gt;=EDATE('Контрольный лист'!$C$5,1)),"Вне месяца",""))))))</ns0:f>
      </ns0:c>
    </ns0:row>
    <ns0:row r="184" ht="25" customHeight="1">
      <ns0:c r="A184" s="21"/>
      <ns0:c r="B184" s="21"/>
      <ns0:c r="C184" s="21"/>
      <ns0:c r="D184" s="6"/>
      <ns0:c r="E184" s="25"/>
      <ns0:c r="F184" s="17" t="str">
        <ns0:f>IF(C184="","",IF(OR(C184="V1T",C184="V2T"),"По заданию",INDEX('Тарифы'!$E$4:$E$12,MATCH(C184,'Тарифы'!$A$4:$A$12,0))))</ns0:f>
      </ns0:c>
      <ns0:c r="G184" s="14"/>
      <ns0:c r="H184" s="17" t="str">
        <ns0:f>IF(OR(B184="",C184="",E184=""),"",IF(AND(NOT(ISNUMBER(G184)),NOT(ISNUMBER(F184))),"Нужна цена",ROUND(E184*IF(ISNUMBER(G184),G184,F184),2)))</ns0:f>
      </ns0:c>
      <ns0:c r="I184" s="5"/>
      <ns0:c r="J184" s="5"/>
      <ns0:c r="K184" s="5"/>
      <ns0:c r="L184" s="16" t="str">
        <ns0:f>IF(COUNTA(A184:E184,G184,I184:K184)=0,"",IF(OR(A184="",B184="",C184="",NOT(ISNUMBER(D184)),NOT(ISNUMBER(E184)),E184&lt;=0,MOD(E184,1)&lt;&gt;0,I184="",J184="",H184="Нужна цена",AND(COUNTA(G184)&gt;0,OR(NOT(ISNUMBER(G184)),G184&lt;0,K184="")),AND(OR(C184="TGX",C184="TGC",C184="DZB"),E184&lt;&gt;1)),"Исправить данные",IF(INDEX('Тарифы'!$B$4:$B$12,MATCH(C184,'Тарифы'!$A$4:$A$12,0))&lt;&gt;'Контрольный лист'!$C$6,"Другой профиль",IF(COUNTIFS($A$5:$A$204,A184,$B$5:$B$204,B184,$C$5:$C$204,C184)&gt;1,"Повтор позиции",IF('Контрольный лист'!$C$5="","Исправить данные",IF(OR(D184&lt;'Контрольный лист'!$C$5,D184&gt;=EDATE('Контрольный лист'!$C$5,1)),"Вне месяца",""))))))</ns0:f>
      </ns0:c>
    </ns0:row>
    <ns0:row r="185" ht="25" customHeight="1">
      <ns0:c r="A185" s="21"/>
      <ns0:c r="B185" s="21"/>
      <ns0:c r="C185" s="21"/>
      <ns0:c r="D185" s="6"/>
      <ns0:c r="E185" s="25"/>
      <ns0:c r="F185" s="17" t="str">
        <ns0:f>IF(C185="","",IF(OR(C185="V1T",C185="V2T"),"По заданию",INDEX('Тарифы'!$E$4:$E$12,MATCH(C185,'Тарифы'!$A$4:$A$12,0))))</ns0:f>
      </ns0:c>
      <ns0:c r="G185" s="14"/>
      <ns0:c r="H185" s="17" t="str">
        <ns0:f>IF(OR(B185="",C185="",E185=""),"",IF(AND(NOT(ISNUMBER(G185)),NOT(ISNUMBER(F185))),"Нужна цена",ROUND(E185*IF(ISNUMBER(G185),G185,F185),2)))</ns0:f>
      </ns0:c>
      <ns0:c r="I185" s="5"/>
      <ns0:c r="J185" s="5"/>
      <ns0:c r="K185" s="5"/>
      <ns0:c r="L185" s="16" t="str">
        <ns0:f>IF(COUNTA(A185:E185,G185,I185:K185)=0,"",IF(OR(A185="",B185="",C185="",NOT(ISNUMBER(D185)),NOT(ISNUMBER(E185)),E185&lt;=0,MOD(E185,1)&lt;&gt;0,I185="",J185="",H185="Нужна цена",AND(COUNTA(G185)&gt;0,OR(NOT(ISNUMBER(G185)),G185&lt;0,K185="")),AND(OR(C185="TGX",C185="TGC",C185="DZB"),E185&lt;&gt;1)),"Исправить данные",IF(INDEX('Тарифы'!$B$4:$B$12,MATCH(C185,'Тарифы'!$A$4:$A$12,0))&lt;&gt;'Контрольный лист'!$C$6,"Другой профиль",IF(COUNTIFS($A$5:$A$204,A185,$B$5:$B$204,B185,$C$5:$C$204,C185)&gt;1,"Повтор позиции",IF('Контрольный лист'!$C$5="","Исправить данные",IF(OR(D185&lt;'Контрольный лист'!$C$5,D185&gt;=EDATE('Контрольный лист'!$C$5,1)),"Вне месяца",""))))))</ns0:f>
      </ns0:c>
    </ns0:row>
    <ns0:row r="186" ht="25" customHeight="1">
      <ns0:c r="A186" s="21"/>
      <ns0:c r="B186" s="21"/>
      <ns0:c r="C186" s="21"/>
      <ns0:c r="D186" s="6"/>
      <ns0:c r="E186" s="25"/>
      <ns0:c r="F186" s="17" t="str">
        <ns0:f>IF(C186="","",IF(OR(C186="V1T",C186="V2T"),"По заданию",INDEX('Тарифы'!$E$4:$E$12,MATCH(C186,'Тарифы'!$A$4:$A$12,0))))</ns0:f>
      </ns0:c>
      <ns0:c r="G186" s="14"/>
      <ns0:c r="H186" s="17" t="str">
        <ns0:f>IF(OR(B186="",C186="",E186=""),"",IF(AND(NOT(ISNUMBER(G186)),NOT(ISNUMBER(F186))),"Нужна цена",ROUND(E186*IF(ISNUMBER(G186),G186,F186),2)))</ns0:f>
      </ns0:c>
      <ns0:c r="I186" s="5"/>
      <ns0:c r="J186" s="5"/>
      <ns0:c r="K186" s="5"/>
      <ns0:c r="L186" s="16" t="str">
        <ns0:f>IF(COUNTA(A186:E186,G186,I186:K186)=0,"",IF(OR(A186="",B186="",C186="",NOT(ISNUMBER(D186)),NOT(ISNUMBER(E186)),E186&lt;=0,MOD(E186,1)&lt;&gt;0,I186="",J186="",H186="Нужна цена",AND(COUNTA(G186)&gt;0,OR(NOT(ISNUMBER(G186)),G186&lt;0,K186="")),AND(OR(C186="TGX",C186="TGC",C186="DZB"),E186&lt;&gt;1)),"Исправить данные",IF(INDEX('Тарифы'!$B$4:$B$12,MATCH(C186,'Тарифы'!$A$4:$A$12,0))&lt;&gt;'Контрольный лист'!$C$6,"Другой профиль",IF(COUNTIFS($A$5:$A$204,A186,$B$5:$B$204,B186,$C$5:$C$204,C186)&gt;1,"Повтор позиции",IF('Контрольный лист'!$C$5="","Исправить данные",IF(OR(D186&lt;'Контрольный лист'!$C$5,D186&gt;=EDATE('Контрольный лист'!$C$5,1)),"Вне месяца",""))))))</ns0:f>
      </ns0:c>
    </ns0:row>
    <ns0:row r="187" ht="25" customHeight="1">
      <ns0:c r="A187" s="21"/>
      <ns0:c r="B187" s="21"/>
      <ns0:c r="C187" s="21"/>
      <ns0:c r="D187" s="6"/>
      <ns0:c r="E187" s="25"/>
      <ns0:c r="F187" s="17" t="str">
        <ns0:f>IF(C187="","",IF(OR(C187="V1T",C187="V2T"),"По заданию",INDEX('Тарифы'!$E$4:$E$12,MATCH(C187,'Тарифы'!$A$4:$A$12,0))))</ns0:f>
      </ns0:c>
      <ns0:c r="G187" s="14"/>
      <ns0:c r="H187" s="17" t="str">
        <ns0:f>IF(OR(B187="",C187="",E187=""),"",IF(AND(NOT(ISNUMBER(G187)),NOT(ISNUMBER(F187))),"Нужна цена",ROUND(E187*IF(ISNUMBER(G187),G187,F187),2)))</ns0:f>
      </ns0:c>
      <ns0:c r="I187" s="5"/>
      <ns0:c r="J187" s="5"/>
      <ns0:c r="K187" s="5"/>
      <ns0:c r="L187" s="16" t="str">
        <ns0:f>IF(COUNTA(A187:E187,G187,I187:K187)=0,"",IF(OR(A187="",B187="",C187="",NOT(ISNUMBER(D187)),NOT(ISNUMBER(E187)),E187&lt;=0,MOD(E187,1)&lt;&gt;0,I187="",J187="",H187="Нужна цена",AND(COUNTA(G187)&gt;0,OR(NOT(ISNUMBER(G187)),G187&lt;0,K187="")),AND(OR(C187="TGX",C187="TGC",C187="DZB"),E187&lt;&gt;1)),"Исправить данные",IF(INDEX('Тарифы'!$B$4:$B$12,MATCH(C187,'Тарифы'!$A$4:$A$12,0))&lt;&gt;'Контрольный лист'!$C$6,"Другой профиль",IF(COUNTIFS($A$5:$A$204,A187,$B$5:$B$204,B187,$C$5:$C$204,C187)&gt;1,"Повтор позиции",IF('Контрольный лист'!$C$5="","Исправить данные",IF(OR(D187&lt;'Контрольный лист'!$C$5,D187&gt;=EDATE('Контрольный лист'!$C$5,1)),"Вне месяца",""))))))</ns0:f>
      </ns0:c>
    </ns0:row>
    <ns0:row r="188" ht="25" customHeight="1">
      <ns0:c r="A188" s="21"/>
      <ns0:c r="B188" s="21"/>
      <ns0:c r="C188" s="21"/>
      <ns0:c r="D188" s="6"/>
      <ns0:c r="E188" s="25"/>
      <ns0:c r="F188" s="17" t="str">
        <ns0:f>IF(C188="","",IF(OR(C188="V1T",C188="V2T"),"По заданию",INDEX('Тарифы'!$E$4:$E$12,MATCH(C188,'Тарифы'!$A$4:$A$12,0))))</ns0:f>
      </ns0:c>
      <ns0:c r="G188" s="14"/>
      <ns0:c r="H188" s="17" t="str">
        <ns0:f>IF(OR(B188="",C188="",E188=""),"",IF(AND(NOT(ISNUMBER(G188)),NOT(ISNUMBER(F188))),"Нужна цена",ROUND(E188*IF(ISNUMBER(G188),G188,F188),2)))</ns0:f>
      </ns0:c>
      <ns0:c r="I188" s="5"/>
      <ns0:c r="J188" s="5"/>
      <ns0:c r="K188" s="5"/>
      <ns0:c r="L188" s="16" t="str">
        <ns0:f>IF(COUNTA(A188:E188,G188,I188:K188)=0,"",IF(OR(A188="",B188="",C188="",NOT(ISNUMBER(D188)),NOT(ISNUMBER(E188)),E188&lt;=0,MOD(E188,1)&lt;&gt;0,I188="",J188="",H188="Нужна цена",AND(COUNTA(G188)&gt;0,OR(NOT(ISNUMBER(G188)),G188&lt;0,K188="")),AND(OR(C188="TGX",C188="TGC",C188="DZB"),E188&lt;&gt;1)),"Исправить данные",IF(INDEX('Тарифы'!$B$4:$B$12,MATCH(C188,'Тарифы'!$A$4:$A$12,0))&lt;&gt;'Контрольный лист'!$C$6,"Другой профиль",IF(COUNTIFS($A$5:$A$204,A188,$B$5:$B$204,B188,$C$5:$C$204,C188)&gt;1,"Повтор позиции",IF('Контрольный лист'!$C$5="","Исправить данные",IF(OR(D188&lt;'Контрольный лист'!$C$5,D188&gt;=EDATE('Контрольный лист'!$C$5,1)),"Вне месяца",""))))))</ns0:f>
      </ns0:c>
    </ns0:row>
    <ns0:row r="189" ht="25" customHeight="1">
      <ns0:c r="A189" s="21"/>
      <ns0:c r="B189" s="21"/>
      <ns0:c r="C189" s="21"/>
      <ns0:c r="D189" s="6"/>
      <ns0:c r="E189" s="25"/>
      <ns0:c r="F189" s="17" t="str">
        <ns0:f>IF(C189="","",IF(OR(C189="V1T",C189="V2T"),"По заданию",INDEX('Тарифы'!$E$4:$E$12,MATCH(C189,'Тарифы'!$A$4:$A$12,0))))</ns0:f>
      </ns0:c>
      <ns0:c r="G189" s="14"/>
      <ns0:c r="H189" s="17" t="str">
        <ns0:f>IF(OR(B189="",C189="",E189=""),"",IF(AND(NOT(ISNUMBER(G189)),NOT(ISNUMBER(F189))),"Нужна цена",ROUND(E189*IF(ISNUMBER(G189),G189,F189),2)))</ns0:f>
      </ns0:c>
      <ns0:c r="I189" s="5"/>
      <ns0:c r="J189" s="5"/>
      <ns0:c r="K189" s="5"/>
      <ns0:c r="L189" s="16" t="str">
        <ns0:f>IF(COUNTA(A189:E189,G189,I189:K189)=0,"",IF(OR(A189="",B189="",C189="",NOT(ISNUMBER(D189)),NOT(ISNUMBER(E189)),E189&lt;=0,MOD(E189,1)&lt;&gt;0,I189="",J189="",H189="Нужна цена",AND(COUNTA(G189)&gt;0,OR(NOT(ISNUMBER(G189)),G189&lt;0,K189="")),AND(OR(C189="TGX",C189="TGC",C189="DZB"),E189&lt;&gt;1)),"Исправить данные",IF(INDEX('Тарифы'!$B$4:$B$12,MATCH(C189,'Тарифы'!$A$4:$A$12,0))&lt;&gt;'Контрольный лист'!$C$6,"Другой профиль",IF(COUNTIFS($A$5:$A$204,A189,$B$5:$B$204,B189,$C$5:$C$204,C189)&gt;1,"Повтор позиции",IF('Контрольный лист'!$C$5="","Исправить данные",IF(OR(D189&lt;'Контрольный лист'!$C$5,D189&gt;=EDATE('Контрольный лист'!$C$5,1)),"Вне месяца",""))))))</ns0:f>
      </ns0:c>
    </ns0:row>
    <ns0:row r="190" ht="25" customHeight="1">
      <ns0:c r="A190" s="21"/>
      <ns0:c r="B190" s="21"/>
      <ns0:c r="C190" s="21"/>
      <ns0:c r="D190" s="6"/>
      <ns0:c r="E190" s="25"/>
      <ns0:c r="F190" s="17" t="str">
        <ns0:f>IF(C190="","",IF(OR(C190="V1T",C190="V2T"),"По заданию",INDEX('Тарифы'!$E$4:$E$12,MATCH(C190,'Тарифы'!$A$4:$A$12,0))))</ns0:f>
      </ns0:c>
      <ns0:c r="G190" s="14"/>
      <ns0:c r="H190" s="17" t="str">
        <ns0:f>IF(OR(B190="",C190="",E190=""),"",IF(AND(NOT(ISNUMBER(G190)),NOT(ISNUMBER(F190))),"Нужна цена",ROUND(E190*IF(ISNUMBER(G190),G190,F190),2)))</ns0:f>
      </ns0:c>
      <ns0:c r="I190" s="5"/>
      <ns0:c r="J190" s="5"/>
      <ns0:c r="K190" s="5"/>
      <ns0:c r="L190" s="16" t="str">
        <ns0:f>IF(COUNTA(A190:E190,G190,I190:K190)=0,"",IF(OR(A190="",B190="",C190="",NOT(ISNUMBER(D190)),NOT(ISNUMBER(E190)),E190&lt;=0,MOD(E190,1)&lt;&gt;0,I190="",J190="",H190="Нужна цена",AND(COUNTA(G190)&gt;0,OR(NOT(ISNUMBER(G190)),G190&lt;0,K190="")),AND(OR(C190="TGX",C190="TGC",C190="DZB"),E190&lt;&gt;1)),"Исправить данные",IF(INDEX('Тарифы'!$B$4:$B$12,MATCH(C190,'Тарифы'!$A$4:$A$12,0))&lt;&gt;'Контрольный лист'!$C$6,"Другой профиль",IF(COUNTIFS($A$5:$A$204,A190,$B$5:$B$204,B190,$C$5:$C$204,C190)&gt;1,"Повтор позиции",IF('Контрольный лист'!$C$5="","Исправить данные",IF(OR(D190&lt;'Контрольный лист'!$C$5,D190&gt;=EDATE('Контрольный лист'!$C$5,1)),"Вне месяца",""))))))</ns0:f>
      </ns0:c>
    </ns0:row>
    <ns0:row r="191" ht="25" customHeight="1">
      <ns0:c r="A191" s="21"/>
      <ns0:c r="B191" s="21"/>
      <ns0:c r="C191" s="21"/>
      <ns0:c r="D191" s="6"/>
      <ns0:c r="E191" s="25"/>
      <ns0:c r="F191" s="17" t="str">
        <ns0:f>IF(C191="","",IF(OR(C191="V1T",C191="V2T"),"По заданию",INDEX('Тарифы'!$E$4:$E$12,MATCH(C191,'Тарифы'!$A$4:$A$12,0))))</ns0:f>
      </ns0:c>
      <ns0:c r="G191" s="14"/>
      <ns0:c r="H191" s="17" t="str">
        <ns0:f>IF(OR(B191="",C191="",E191=""),"",IF(AND(NOT(ISNUMBER(G191)),NOT(ISNUMBER(F191))),"Нужна цена",ROUND(E191*IF(ISNUMBER(G191),G191,F191),2)))</ns0:f>
      </ns0:c>
      <ns0:c r="I191" s="5"/>
      <ns0:c r="J191" s="5"/>
      <ns0:c r="K191" s="5"/>
      <ns0:c r="L191" s="16" t="str">
        <ns0:f>IF(COUNTA(A191:E191,G191,I191:K191)=0,"",IF(OR(A191="",B191="",C191="",NOT(ISNUMBER(D191)),NOT(ISNUMBER(E191)),E191&lt;=0,MOD(E191,1)&lt;&gt;0,I191="",J191="",H191="Нужна цена",AND(COUNTA(G191)&gt;0,OR(NOT(ISNUMBER(G191)),G191&lt;0,K191="")),AND(OR(C191="TGX",C191="TGC",C191="DZB"),E191&lt;&gt;1)),"Исправить данные",IF(INDEX('Тарифы'!$B$4:$B$12,MATCH(C191,'Тарифы'!$A$4:$A$12,0))&lt;&gt;'Контрольный лист'!$C$6,"Другой профиль",IF(COUNTIFS($A$5:$A$204,A191,$B$5:$B$204,B191,$C$5:$C$204,C191)&gt;1,"Повтор позиции",IF('Контрольный лист'!$C$5="","Исправить данные",IF(OR(D191&lt;'Контрольный лист'!$C$5,D191&gt;=EDATE('Контрольный лист'!$C$5,1)),"Вне месяца",""))))))</ns0:f>
      </ns0:c>
    </ns0:row>
    <ns0:row r="192" ht="25" customHeight="1">
      <ns0:c r="A192" s="21"/>
      <ns0:c r="B192" s="21"/>
      <ns0:c r="C192" s="21"/>
      <ns0:c r="D192" s="6"/>
      <ns0:c r="E192" s="25"/>
      <ns0:c r="F192" s="17" t="str">
        <ns0:f>IF(C192="","",IF(OR(C192="V1T",C192="V2T"),"По заданию",INDEX('Тарифы'!$E$4:$E$12,MATCH(C192,'Тарифы'!$A$4:$A$12,0))))</ns0:f>
      </ns0:c>
      <ns0:c r="G192" s="14"/>
      <ns0:c r="H192" s="17" t="str">
        <ns0:f>IF(OR(B192="",C192="",E192=""),"",IF(AND(NOT(ISNUMBER(G192)),NOT(ISNUMBER(F192))),"Нужна цена",ROUND(E192*IF(ISNUMBER(G192),G192,F192),2)))</ns0:f>
      </ns0:c>
      <ns0:c r="I192" s="5"/>
      <ns0:c r="J192" s="5"/>
      <ns0:c r="K192" s="5"/>
      <ns0:c r="L192" s="16" t="str">
        <ns0:f>IF(COUNTA(A192:E192,G192,I192:K192)=0,"",IF(OR(A192="",B192="",C192="",NOT(ISNUMBER(D192)),NOT(ISNUMBER(E192)),E192&lt;=0,MOD(E192,1)&lt;&gt;0,I192="",J192="",H192="Нужна цена",AND(COUNTA(G192)&gt;0,OR(NOT(ISNUMBER(G192)),G192&lt;0,K192="")),AND(OR(C192="TGX",C192="TGC",C192="DZB"),E192&lt;&gt;1)),"Исправить данные",IF(INDEX('Тарифы'!$B$4:$B$12,MATCH(C192,'Тарифы'!$A$4:$A$12,0))&lt;&gt;'Контрольный лист'!$C$6,"Другой профиль",IF(COUNTIFS($A$5:$A$204,A192,$B$5:$B$204,B192,$C$5:$C$204,C192)&gt;1,"Повтор позиции",IF('Контрольный лист'!$C$5="","Исправить данные",IF(OR(D192&lt;'Контрольный лист'!$C$5,D192&gt;=EDATE('Контрольный лист'!$C$5,1)),"Вне месяца",""))))))</ns0:f>
      </ns0:c>
    </ns0:row>
    <ns0:row r="193" ht="25" customHeight="1">
      <ns0:c r="A193" s="21"/>
      <ns0:c r="B193" s="21"/>
      <ns0:c r="C193" s="21"/>
      <ns0:c r="D193" s="6"/>
      <ns0:c r="E193" s="25"/>
      <ns0:c r="F193" s="17" t="str">
        <ns0:f>IF(C193="","",IF(OR(C193="V1T",C193="V2T"),"По заданию",INDEX('Тарифы'!$E$4:$E$12,MATCH(C193,'Тарифы'!$A$4:$A$12,0))))</ns0:f>
      </ns0:c>
      <ns0:c r="G193" s="14"/>
      <ns0:c r="H193" s="17" t="str">
        <ns0:f>IF(OR(B193="",C193="",E193=""),"",IF(AND(NOT(ISNUMBER(G193)),NOT(ISNUMBER(F193))),"Нужна цена",ROUND(E193*IF(ISNUMBER(G193),G193,F193),2)))</ns0:f>
      </ns0:c>
      <ns0:c r="I193" s="5"/>
      <ns0:c r="J193" s="5"/>
      <ns0:c r="K193" s="5"/>
      <ns0:c r="L193" s="16" t="str">
        <ns0:f>IF(COUNTA(A193:E193,G193,I193:K193)=0,"",IF(OR(A193="",B193="",C193="",NOT(ISNUMBER(D193)),NOT(ISNUMBER(E193)),E193&lt;=0,MOD(E193,1)&lt;&gt;0,I193="",J193="",H193="Нужна цена",AND(COUNTA(G193)&gt;0,OR(NOT(ISNUMBER(G193)),G193&lt;0,K193="")),AND(OR(C193="TGX",C193="TGC",C193="DZB"),E193&lt;&gt;1)),"Исправить данные",IF(INDEX('Тарифы'!$B$4:$B$12,MATCH(C193,'Тарифы'!$A$4:$A$12,0))&lt;&gt;'Контрольный лист'!$C$6,"Другой профиль",IF(COUNTIFS($A$5:$A$204,A193,$B$5:$B$204,B193,$C$5:$C$204,C193)&gt;1,"Повтор позиции",IF('Контрольный лист'!$C$5="","Исправить данные",IF(OR(D193&lt;'Контрольный лист'!$C$5,D193&gt;=EDATE('Контрольный лист'!$C$5,1)),"Вне месяца",""))))))</ns0:f>
      </ns0:c>
    </ns0:row>
    <ns0:row r="194" ht="25" customHeight="1">
      <ns0:c r="A194" s="21"/>
      <ns0:c r="B194" s="21"/>
      <ns0:c r="C194" s="21"/>
      <ns0:c r="D194" s="6"/>
      <ns0:c r="E194" s="25"/>
      <ns0:c r="F194" s="17" t="str">
        <ns0:f>IF(C194="","",IF(OR(C194="V1T",C194="V2T"),"По заданию",INDEX('Тарифы'!$E$4:$E$12,MATCH(C194,'Тарифы'!$A$4:$A$12,0))))</ns0:f>
      </ns0:c>
      <ns0:c r="G194" s="14"/>
      <ns0:c r="H194" s="17" t="str">
        <ns0:f>IF(OR(B194="",C194="",E194=""),"",IF(AND(NOT(ISNUMBER(G194)),NOT(ISNUMBER(F194))),"Нужна цена",ROUND(E194*IF(ISNUMBER(G194),G194,F194),2)))</ns0:f>
      </ns0:c>
      <ns0:c r="I194" s="5"/>
      <ns0:c r="J194" s="5"/>
      <ns0:c r="K194" s="5"/>
      <ns0:c r="L194" s="16" t="str">
        <ns0:f>IF(COUNTA(A194:E194,G194,I194:K194)=0,"",IF(OR(A194="",B194="",C194="",NOT(ISNUMBER(D194)),NOT(ISNUMBER(E194)),E194&lt;=0,MOD(E194,1)&lt;&gt;0,I194="",J194="",H194="Нужна цена",AND(COUNTA(G194)&gt;0,OR(NOT(ISNUMBER(G194)),G194&lt;0,K194="")),AND(OR(C194="TGX",C194="TGC",C194="DZB"),E194&lt;&gt;1)),"Исправить данные",IF(INDEX('Тарифы'!$B$4:$B$12,MATCH(C194,'Тарифы'!$A$4:$A$12,0))&lt;&gt;'Контрольный лист'!$C$6,"Другой профиль",IF(COUNTIFS($A$5:$A$204,A194,$B$5:$B$204,B194,$C$5:$C$204,C194)&gt;1,"Повтор позиции",IF('Контрольный лист'!$C$5="","Исправить данные",IF(OR(D194&lt;'Контрольный лист'!$C$5,D194&gt;=EDATE('Контрольный лист'!$C$5,1)),"Вне месяца",""))))))</ns0:f>
      </ns0:c>
    </ns0:row>
    <ns0:row r="195" ht="25" customHeight="1">
      <ns0:c r="A195" s="21"/>
      <ns0:c r="B195" s="21"/>
      <ns0:c r="C195" s="21"/>
      <ns0:c r="D195" s="6"/>
      <ns0:c r="E195" s="25"/>
      <ns0:c r="F195" s="17" t="str">
        <ns0:f>IF(C195="","",IF(OR(C195="V1T",C195="V2T"),"По заданию",INDEX('Тарифы'!$E$4:$E$12,MATCH(C195,'Тарифы'!$A$4:$A$12,0))))</ns0:f>
      </ns0:c>
      <ns0:c r="G195" s="14"/>
      <ns0:c r="H195" s="17" t="str">
        <ns0:f>IF(OR(B195="",C195="",E195=""),"",IF(AND(NOT(ISNUMBER(G195)),NOT(ISNUMBER(F195))),"Нужна цена",ROUND(E195*IF(ISNUMBER(G195),G195,F195),2)))</ns0:f>
      </ns0:c>
      <ns0:c r="I195" s="5"/>
      <ns0:c r="J195" s="5"/>
      <ns0:c r="K195" s="5"/>
      <ns0:c r="L195" s="16" t="str">
        <ns0:f>IF(COUNTA(A195:E195,G195,I195:K195)=0,"",IF(OR(A195="",B195="",C195="",NOT(ISNUMBER(D195)),NOT(ISNUMBER(E195)),E195&lt;=0,MOD(E195,1)&lt;&gt;0,I195="",J195="",H195="Нужна цена",AND(COUNTA(G195)&gt;0,OR(NOT(ISNUMBER(G195)),G195&lt;0,K195="")),AND(OR(C195="TGX",C195="TGC",C195="DZB"),E195&lt;&gt;1)),"Исправить данные",IF(INDEX('Тарифы'!$B$4:$B$12,MATCH(C195,'Тарифы'!$A$4:$A$12,0))&lt;&gt;'Контрольный лист'!$C$6,"Другой профиль",IF(COUNTIFS($A$5:$A$204,A195,$B$5:$B$204,B195,$C$5:$C$204,C195)&gt;1,"Повтор позиции",IF('Контрольный лист'!$C$5="","Исправить данные",IF(OR(D195&lt;'Контрольный лист'!$C$5,D195&gt;=EDATE('Контрольный лист'!$C$5,1)),"Вне месяца",""))))))</ns0:f>
      </ns0:c>
    </ns0:row>
    <ns0:row r="196" ht="25" customHeight="1">
      <ns0:c r="A196" s="21"/>
      <ns0:c r="B196" s="21"/>
      <ns0:c r="C196" s="21"/>
      <ns0:c r="D196" s="6"/>
      <ns0:c r="E196" s="25"/>
      <ns0:c r="F196" s="17" t="str">
        <ns0:f>IF(C196="","",IF(OR(C196="V1T",C196="V2T"),"По заданию",INDEX('Тарифы'!$E$4:$E$12,MATCH(C196,'Тарифы'!$A$4:$A$12,0))))</ns0:f>
      </ns0:c>
      <ns0:c r="G196" s="14"/>
      <ns0:c r="H196" s="17" t="str">
        <ns0:f>IF(OR(B196="",C196="",E196=""),"",IF(AND(NOT(ISNUMBER(G196)),NOT(ISNUMBER(F196))),"Нужна цена",ROUND(E196*IF(ISNUMBER(G196),G196,F196),2)))</ns0:f>
      </ns0:c>
      <ns0:c r="I196" s="5"/>
      <ns0:c r="J196" s="5"/>
      <ns0:c r="K196" s="5"/>
      <ns0:c r="L196" s="16" t="str">
        <ns0:f>IF(COUNTA(A196:E196,G196,I196:K196)=0,"",IF(OR(A196="",B196="",C196="",NOT(ISNUMBER(D196)),NOT(ISNUMBER(E196)),E196&lt;=0,MOD(E196,1)&lt;&gt;0,I196="",J196="",H196="Нужна цена",AND(COUNTA(G196)&gt;0,OR(NOT(ISNUMBER(G196)),G196&lt;0,K196="")),AND(OR(C196="TGX",C196="TGC",C196="DZB"),E196&lt;&gt;1)),"Исправить данные",IF(INDEX('Тарифы'!$B$4:$B$12,MATCH(C196,'Тарифы'!$A$4:$A$12,0))&lt;&gt;'Контрольный лист'!$C$6,"Другой профиль",IF(COUNTIFS($A$5:$A$204,A196,$B$5:$B$204,B196,$C$5:$C$204,C196)&gt;1,"Повтор позиции",IF('Контрольный лист'!$C$5="","Исправить данные",IF(OR(D196&lt;'Контрольный лист'!$C$5,D196&gt;=EDATE('Контрольный лист'!$C$5,1)),"Вне месяца",""))))))</ns0:f>
      </ns0:c>
    </ns0:row>
    <ns0:row r="197" ht="25" customHeight="1">
      <ns0:c r="A197" s="21"/>
      <ns0:c r="B197" s="21"/>
      <ns0:c r="C197" s="21"/>
      <ns0:c r="D197" s="6"/>
      <ns0:c r="E197" s="25"/>
      <ns0:c r="F197" s="17" t="str">
        <ns0:f>IF(C197="","",IF(OR(C197="V1T",C197="V2T"),"По заданию",INDEX('Тарифы'!$E$4:$E$12,MATCH(C197,'Тарифы'!$A$4:$A$12,0))))</ns0:f>
      </ns0:c>
      <ns0:c r="G197" s="14"/>
      <ns0:c r="H197" s="17" t="str">
        <ns0:f>IF(OR(B197="",C197="",E197=""),"",IF(AND(NOT(ISNUMBER(G197)),NOT(ISNUMBER(F197))),"Нужна цена",ROUND(E197*IF(ISNUMBER(G197),G197,F197),2)))</ns0:f>
      </ns0:c>
      <ns0:c r="I197" s="5"/>
      <ns0:c r="J197" s="5"/>
      <ns0:c r="K197" s="5"/>
      <ns0:c r="L197" s="16" t="str">
        <ns0:f>IF(COUNTA(A197:E197,G197,I197:K197)=0,"",IF(OR(A197="",B197="",C197="",NOT(ISNUMBER(D197)),NOT(ISNUMBER(E197)),E197&lt;=0,MOD(E197,1)&lt;&gt;0,I197="",J197="",H197="Нужна цена",AND(COUNTA(G197)&gt;0,OR(NOT(ISNUMBER(G197)),G197&lt;0,K197="")),AND(OR(C197="TGX",C197="TGC",C197="DZB"),E197&lt;&gt;1)),"Исправить данные",IF(INDEX('Тарифы'!$B$4:$B$12,MATCH(C197,'Тарифы'!$A$4:$A$12,0))&lt;&gt;'Контрольный лист'!$C$6,"Другой профиль",IF(COUNTIFS($A$5:$A$204,A197,$B$5:$B$204,B197,$C$5:$C$204,C197)&gt;1,"Повтор позиции",IF('Контрольный лист'!$C$5="","Исправить данные",IF(OR(D197&lt;'Контрольный лист'!$C$5,D197&gt;=EDATE('Контрольный лист'!$C$5,1)),"Вне месяца",""))))))</ns0:f>
      </ns0:c>
    </ns0:row>
    <ns0:row r="198" ht="25" customHeight="1">
      <ns0:c r="A198" s="21"/>
      <ns0:c r="B198" s="21"/>
      <ns0:c r="C198" s="21"/>
      <ns0:c r="D198" s="6"/>
      <ns0:c r="E198" s="25"/>
      <ns0:c r="F198" s="17" t="str">
        <ns0:f>IF(C198="","",IF(OR(C198="V1T",C198="V2T"),"По заданию",INDEX('Тарифы'!$E$4:$E$12,MATCH(C198,'Тарифы'!$A$4:$A$12,0))))</ns0:f>
      </ns0:c>
      <ns0:c r="G198" s="14"/>
      <ns0:c r="H198" s="17" t="str">
        <ns0:f>IF(OR(B198="",C198="",E198=""),"",IF(AND(NOT(ISNUMBER(G198)),NOT(ISNUMBER(F198))),"Нужна цена",ROUND(E198*IF(ISNUMBER(G198),G198,F198),2)))</ns0:f>
      </ns0:c>
      <ns0:c r="I198" s="5"/>
      <ns0:c r="J198" s="5"/>
      <ns0:c r="K198" s="5"/>
      <ns0:c r="L198" s="16" t="str">
        <ns0:f>IF(COUNTA(A198:E198,G198,I198:K198)=0,"",IF(OR(A198="",B198="",C198="",NOT(ISNUMBER(D198)),NOT(ISNUMBER(E198)),E198&lt;=0,MOD(E198,1)&lt;&gt;0,I198="",J198="",H198="Нужна цена",AND(COUNTA(G198)&gt;0,OR(NOT(ISNUMBER(G198)),G198&lt;0,K198="")),AND(OR(C198="TGX",C198="TGC",C198="DZB"),E198&lt;&gt;1)),"Исправить данные",IF(INDEX('Тарифы'!$B$4:$B$12,MATCH(C198,'Тарифы'!$A$4:$A$12,0))&lt;&gt;'Контрольный лист'!$C$6,"Другой профиль",IF(COUNTIFS($A$5:$A$204,A198,$B$5:$B$204,B198,$C$5:$C$204,C198)&gt;1,"Повтор позиции",IF('Контрольный лист'!$C$5="","Исправить данные",IF(OR(D198&lt;'Контрольный лист'!$C$5,D198&gt;=EDATE('Контрольный лист'!$C$5,1)),"Вне месяца",""))))))</ns0:f>
      </ns0:c>
    </ns0:row>
    <ns0:row r="199" ht="25" customHeight="1">
      <ns0:c r="A199" s="21"/>
      <ns0:c r="B199" s="21"/>
      <ns0:c r="C199" s="21"/>
      <ns0:c r="D199" s="6"/>
      <ns0:c r="E199" s="25"/>
      <ns0:c r="F199" s="17" t="str">
        <ns0:f>IF(C199="","",IF(OR(C199="V1T",C199="V2T"),"По заданию",INDEX('Тарифы'!$E$4:$E$12,MATCH(C199,'Тарифы'!$A$4:$A$12,0))))</ns0:f>
      </ns0:c>
      <ns0:c r="G199" s="14"/>
      <ns0:c r="H199" s="17" t="str">
        <ns0:f>IF(OR(B199="",C199="",E199=""),"",IF(AND(NOT(ISNUMBER(G199)),NOT(ISNUMBER(F199))),"Нужна цена",ROUND(E199*IF(ISNUMBER(G199),G199,F199),2)))</ns0:f>
      </ns0:c>
      <ns0:c r="I199" s="5"/>
      <ns0:c r="J199" s="5"/>
      <ns0:c r="K199" s="5"/>
      <ns0:c r="L199" s="16" t="str">
        <ns0:f>IF(COUNTA(A199:E199,G199,I199:K199)=0,"",IF(OR(A199="",B199="",C199="",NOT(ISNUMBER(D199)),NOT(ISNUMBER(E199)),E199&lt;=0,MOD(E199,1)&lt;&gt;0,I199="",J199="",H199="Нужна цена",AND(COUNTA(G199)&gt;0,OR(NOT(ISNUMBER(G199)),G199&lt;0,K199="")),AND(OR(C199="TGX",C199="TGC",C199="DZB"),E199&lt;&gt;1)),"Исправить данные",IF(INDEX('Тарифы'!$B$4:$B$12,MATCH(C199,'Тарифы'!$A$4:$A$12,0))&lt;&gt;'Контрольный лист'!$C$6,"Другой профиль",IF(COUNTIFS($A$5:$A$204,A199,$B$5:$B$204,B199,$C$5:$C$204,C199)&gt;1,"Повтор позиции",IF('Контрольный лист'!$C$5="","Исправить данные",IF(OR(D199&lt;'Контрольный лист'!$C$5,D199&gt;=EDATE('Контрольный лист'!$C$5,1)),"Вне месяца",""))))))</ns0:f>
      </ns0:c>
    </ns0:row>
    <ns0:row r="200" ht="25" customHeight="1">
      <ns0:c r="A200" s="21"/>
      <ns0:c r="B200" s="21"/>
      <ns0:c r="C200" s="21"/>
      <ns0:c r="D200" s="6"/>
      <ns0:c r="E200" s="25"/>
      <ns0:c r="F200" s="17" t="str">
        <ns0:f>IF(C200="","",IF(OR(C200="V1T",C200="V2T"),"По заданию",INDEX('Тарифы'!$E$4:$E$12,MATCH(C200,'Тарифы'!$A$4:$A$12,0))))</ns0:f>
      </ns0:c>
      <ns0:c r="G200" s="14"/>
      <ns0:c r="H200" s="17" t="str">
        <ns0:f>IF(OR(B200="",C200="",E200=""),"",IF(AND(NOT(ISNUMBER(G200)),NOT(ISNUMBER(F200))),"Нужна цена",ROUND(E200*IF(ISNUMBER(G200),G200,F200),2)))</ns0:f>
      </ns0:c>
      <ns0:c r="I200" s="5"/>
      <ns0:c r="J200" s="5"/>
      <ns0:c r="K200" s="5"/>
      <ns0:c r="L200" s="16" t="str">
        <ns0:f>IF(COUNTA(A200:E200,G200,I200:K200)=0,"",IF(OR(A200="",B200="",C200="",NOT(ISNUMBER(D200)),NOT(ISNUMBER(E200)),E200&lt;=0,MOD(E200,1)&lt;&gt;0,I200="",J200="",H200="Нужна цена",AND(COUNTA(G200)&gt;0,OR(NOT(ISNUMBER(G200)),G200&lt;0,K200="")),AND(OR(C200="TGX",C200="TGC",C200="DZB"),E200&lt;&gt;1)),"Исправить данные",IF(INDEX('Тарифы'!$B$4:$B$12,MATCH(C200,'Тарифы'!$A$4:$A$12,0))&lt;&gt;'Контрольный лист'!$C$6,"Другой профиль",IF(COUNTIFS($A$5:$A$204,A200,$B$5:$B$204,B200,$C$5:$C$204,C200)&gt;1,"Повтор позиции",IF('Контрольный лист'!$C$5="","Исправить данные",IF(OR(D200&lt;'Контрольный лист'!$C$5,D200&gt;=EDATE('Контрольный лист'!$C$5,1)),"Вне месяца",""))))))</ns0:f>
      </ns0:c>
    </ns0:row>
    <ns0:row r="201" ht="25" customHeight="1">
      <ns0:c r="A201" s="21"/>
      <ns0:c r="B201" s="21"/>
      <ns0:c r="C201" s="21"/>
      <ns0:c r="D201" s="6"/>
      <ns0:c r="E201" s="25"/>
      <ns0:c r="F201" s="17" t="str">
        <ns0:f>IF(C201="","",IF(OR(C201="V1T",C201="V2T"),"По заданию",INDEX('Тарифы'!$E$4:$E$12,MATCH(C201,'Тарифы'!$A$4:$A$12,0))))</ns0:f>
      </ns0:c>
      <ns0:c r="G201" s="14"/>
      <ns0:c r="H201" s="17" t="str">
        <ns0:f>IF(OR(B201="",C201="",E201=""),"",IF(AND(NOT(ISNUMBER(G201)),NOT(ISNUMBER(F201))),"Нужна цена",ROUND(E201*IF(ISNUMBER(G201),G201,F201),2)))</ns0:f>
      </ns0:c>
      <ns0:c r="I201" s="5"/>
      <ns0:c r="J201" s="5"/>
      <ns0:c r="K201" s="5"/>
      <ns0:c r="L201" s="16" t="str">
        <ns0:f>IF(COUNTA(A201:E201,G201,I201:K201)=0,"",IF(OR(A201="",B201="",C201="",NOT(ISNUMBER(D201)),NOT(ISNUMBER(E201)),E201&lt;=0,MOD(E201,1)&lt;&gt;0,I201="",J201="",H201="Нужна цена",AND(COUNTA(G201)&gt;0,OR(NOT(ISNUMBER(G201)),G201&lt;0,K201="")),AND(OR(C201="TGX",C201="TGC",C201="DZB"),E201&lt;&gt;1)),"Исправить данные",IF(INDEX('Тарифы'!$B$4:$B$12,MATCH(C201,'Тарифы'!$A$4:$A$12,0))&lt;&gt;'Контрольный лист'!$C$6,"Другой профиль",IF(COUNTIFS($A$5:$A$204,A201,$B$5:$B$204,B201,$C$5:$C$204,C201)&gt;1,"Повтор позиции",IF('Контрольный лист'!$C$5="","Исправить данные",IF(OR(D201&lt;'Контрольный лист'!$C$5,D201&gt;=EDATE('Контрольный лист'!$C$5,1)),"Вне месяца",""))))))</ns0:f>
      </ns0:c>
    </ns0:row>
    <ns0:row r="202" ht="25" customHeight="1">
      <ns0:c r="A202" s="21"/>
      <ns0:c r="B202" s="21"/>
      <ns0:c r="C202" s="21"/>
      <ns0:c r="D202" s="6"/>
      <ns0:c r="E202" s="25"/>
      <ns0:c r="F202" s="17" t="str">
        <ns0:f>IF(C202="","",IF(OR(C202="V1T",C202="V2T"),"По заданию",INDEX('Тарифы'!$E$4:$E$12,MATCH(C202,'Тарифы'!$A$4:$A$12,0))))</ns0:f>
      </ns0:c>
      <ns0:c r="G202" s="14"/>
      <ns0:c r="H202" s="17" t="str">
        <ns0:f>IF(OR(B202="",C202="",E202=""),"",IF(AND(NOT(ISNUMBER(G202)),NOT(ISNUMBER(F202))),"Нужна цена",ROUND(E202*IF(ISNUMBER(G202),G202,F202),2)))</ns0:f>
      </ns0:c>
      <ns0:c r="I202" s="5"/>
      <ns0:c r="J202" s="5"/>
      <ns0:c r="K202" s="5"/>
      <ns0:c r="L202" s="16" t="str">
        <ns0:f>IF(COUNTA(A202:E202,G202,I202:K202)=0,"",IF(OR(A202="",B202="",C202="",NOT(ISNUMBER(D202)),NOT(ISNUMBER(E202)),E202&lt;=0,MOD(E202,1)&lt;&gt;0,I202="",J202="",H202="Нужна цена",AND(COUNTA(G202)&gt;0,OR(NOT(ISNUMBER(G202)),G202&lt;0,K202="")),AND(OR(C202="TGX",C202="TGC",C202="DZB"),E202&lt;&gt;1)),"Исправить данные",IF(INDEX('Тарифы'!$B$4:$B$12,MATCH(C202,'Тарифы'!$A$4:$A$12,0))&lt;&gt;'Контрольный лист'!$C$6,"Другой профиль",IF(COUNTIFS($A$5:$A$204,A202,$B$5:$B$204,B202,$C$5:$C$204,C202)&gt;1,"Повтор позиции",IF('Контрольный лист'!$C$5="","Исправить данные",IF(OR(D202&lt;'Контрольный лист'!$C$5,D202&gt;=EDATE('Контрольный лист'!$C$5,1)),"Вне месяца",""))))))</ns0:f>
      </ns0:c>
    </ns0:row>
    <ns0:row r="203" ht="25" customHeight="1">
      <ns0:c r="A203" s="21"/>
      <ns0:c r="B203" s="21"/>
      <ns0:c r="C203" s="21"/>
      <ns0:c r="D203" s="6"/>
      <ns0:c r="E203" s="25"/>
      <ns0:c r="F203" s="17" t="str">
        <ns0:f>IF(C203="","",IF(OR(C203="V1T",C203="V2T"),"По заданию",INDEX('Тарифы'!$E$4:$E$12,MATCH(C203,'Тарифы'!$A$4:$A$12,0))))</ns0:f>
      </ns0:c>
      <ns0:c r="G203" s="14"/>
      <ns0:c r="H203" s="17" t="str">
        <ns0:f>IF(OR(B203="",C203="",E203=""),"",IF(AND(NOT(ISNUMBER(G203)),NOT(ISNUMBER(F203))),"Нужна цена",ROUND(E203*IF(ISNUMBER(G203),G203,F203),2)))</ns0:f>
      </ns0:c>
      <ns0:c r="I203" s="5"/>
      <ns0:c r="J203" s="5"/>
      <ns0:c r="K203" s="5"/>
      <ns0:c r="L203" s="16" t="str">
        <ns0:f>IF(COUNTA(A203:E203,G203,I203:K203)=0,"",IF(OR(A203="",B203="",C203="",NOT(ISNUMBER(D203)),NOT(ISNUMBER(E203)),E203&lt;=0,MOD(E203,1)&lt;&gt;0,I203="",J203="",H203="Нужна цена",AND(COUNTA(G203)&gt;0,OR(NOT(ISNUMBER(G203)),G203&lt;0,K203="")),AND(OR(C203="TGX",C203="TGC",C203="DZB"),E203&lt;&gt;1)),"Исправить данные",IF(INDEX('Тарифы'!$B$4:$B$12,MATCH(C203,'Тарифы'!$A$4:$A$12,0))&lt;&gt;'Контрольный лист'!$C$6,"Другой профиль",IF(COUNTIFS($A$5:$A$204,A203,$B$5:$B$204,B203,$C$5:$C$204,C203)&gt;1,"Повтор позиции",IF('Контрольный лист'!$C$5="","Исправить данные",IF(OR(D203&lt;'Контрольный лист'!$C$5,D203&gt;=EDATE('Контрольный лист'!$C$5,1)),"Вне месяца",""))))))</ns0:f>
      </ns0:c>
    </ns0:row>
    <ns0:row r="204" ht="25" customHeight="1">
      <ns0:c r="A204" s="21"/>
      <ns0:c r="B204" s="21"/>
      <ns0:c r="C204" s="21"/>
      <ns0:c r="D204" s="6"/>
      <ns0:c r="E204" s="25"/>
      <ns0:c r="F204" s="17" t="str">
        <ns0:f>IF(C204="","",IF(OR(C204="V1T",C204="V2T"),"По заданию",INDEX('Тарифы'!$E$4:$E$12,MATCH(C204,'Тарифы'!$A$4:$A$12,0))))</ns0:f>
      </ns0:c>
      <ns0:c r="G204" s="14"/>
      <ns0:c r="H204" s="17" t="str">
        <ns0:f>IF(OR(B204="",C204="",E204=""),"",IF(AND(NOT(ISNUMBER(G204)),NOT(ISNUMBER(F204))),"Нужна цена",ROUND(E204*IF(ISNUMBER(G204),G204,F204),2)))</ns0:f>
      </ns0:c>
      <ns0:c r="I204" s="5"/>
      <ns0:c r="J204" s="5"/>
      <ns0:c r="K204" s="5"/>
      <ns0:c r="L204" s="16" t="str">
        <ns0:f>IF(COUNTA(A204:E204,G204,I204:K204)=0,"",IF(OR(A204="",B204="",C204="",NOT(ISNUMBER(D204)),NOT(ISNUMBER(E204)),E204&lt;=0,MOD(E204,1)&lt;&gt;0,I204="",J204="",H204="Нужна цена",AND(COUNTA(G204)&gt;0,OR(NOT(ISNUMBER(G204)),G204&lt;0,K204="")),AND(OR(C204="TGX",C204="TGC",C204="DZB"),E204&lt;&gt;1)),"Исправить данные",IF(INDEX('Тарифы'!$B$4:$B$12,MATCH(C204,'Тарифы'!$A$4:$A$12,0))&lt;&gt;'Контрольный лист'!$C$6,"Другой профиль",IF(COUNTIFS($A$5:$A$204,A204,$B$5:$B$204,B204,$C$5:$C$204,C204)&gt;1,"Повтор позиции",IF('Контрольный лист'!$C$5="","Исправить данные",IF(OR(D204&lt;'Контрольный лист'!$C$5,D204&gt;=EDATE('Контрольный лист'!$C$5,1)),"Вне месяца",""))))))</ns0:f>
      </ns0:c>
    </ns0:row>
  </ns0:sheetData>
  <ns0:mergeCells>
    <ns0:mergeCell ref="A1:L1"/>
    <ns0:mergeCell ref="A2:L2"/>
    <ns0:mergeCell ref="A3:L3"/>
  </ns0:mergeCells>
  <ns0:conditionalFormatting sqref="L5:L204">
    <ns0:cfRule type="expression" dxfId="1" priority="1">
      <ns0:formula>$L5&lt;&gt;""</ns0:formula>
    </ns0:cfRule>
  </ns0:conditionalFormatting>
  <ns0:dataValidations count="4">
    <ns0:dataValidation type="list" sqref="C5:C204">
      <ns0:formula1>"V1P,V1S,V1T,V2P,V2T,TGX,TGC,DZB,DZA"</ns0:formula1>
    </ns0:dataValidation>
    <ns0:dataValidation type="list" sqref="J5:J204">
      <ns0:formula1>"Передано,Принято,Замечания"</ns0:formula1>
    </ns0:dataValidation>
    <ns0:dataValidation type="whole" operator="between" sqref="E5:E204">
      <ns0:formula1>1</ns0:formula1>
      <ns0:formula2>1000000</ns0:formula2>
    </ns0:dataValidation>
    <ns0:dataValidation type="decimal" operator="greaterThanOrEqual" sqref="G5:G204">
      <ns0:formula1>0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0"/>
</ns0:worksheet>
</file>

<file path=xl/worksheets/sheet3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12" hidden="0" customWidth="1"/>
    <ns0:col min="2" max="2" width="31" hidden="0" customWidth="1"/>
    <ns0:col min="3" max="3" width="44" hidden="0" customWidth="1"/>
    <ns0:col min="4" max="4" width="17" hidden="0" customWidth="1"/>
    <ns0:col min="5" max="5" width="19" hidden="0" customWidth="1"/>
    <ns0:col min="6" max="6" width="23" hidden="0" customWidth="1"/>
  </ns0:cols>
  <ns0:sheetData>
    <ns0:row r="1" ht="36" customHeight="1">
      <ns0:c r="A1" s="4" t="str">
        <ns0:v>Тарифы по оферте от 1 сентября 2024 года</ns0:v>
      </ns0:c>
      <ns0:c r="B1" s="4"/>
      <ns0:c r="C1" s="4"/>
      <ns0:c r="D1" s="4"/>
      <ns0:c r="E1" s="4"/>
      <ns0:c r="F1" s="4"/>
    </ns0:row>
    <ns0:row r="2" ht="25" customHeight="1">
      <ns0:c r="A2" s="2"/>
      <ns0:c r="B2" s="2"/>
      <ns0:c r="C2" s="2"/>
      <ns0:c r="D2" s="2"/>
      <ns0:c r="E2" s="2"/>
      <ns0:c r="F2" s="2"/>
    </ns0:row>
    <ns0:row r="3" ht="36" customHeight="1">
      <ns0:c r="A3" s="10" t="str">
        <ns0:v>Код</ns0:v>
      </ns0:c>
      <ns0:c r="B3" s="10" t="str">
        <ns0:v>Профиль</ns0:v>
      </ns0:c>
      <ns0:c r="C3" s="10" t="str">
        <ns0:v>Вид услуги</ns0:v>
      </ns0:c>
      <ns0:c r="D3" s="10" t="str">
        <ns0:v>Единица</ns0:v>
      </ns0:c>
      <ns0:c r="E3" s="10" t="str">
        <ns0:v>Тариф, руб.</ns0:v>
      </ns0:c>
      <ns0:c r="F3" s="10" t="str">
        <ns0:v>Лимит в месяц, руб.</ns0:v>
      </ns0:c>
    </ns0:row>
    <ns0:row r="4" ht="34" customHeight="1">
      <ns0:c r="A4" s="2" t="str">
        <ns0:v>V1P</ns0:v>
      </ns0:c>
      <ns0:c r="B4" s="11" t="str">
        <ns0:v>VK A</ns0:v>
      </ns0:c>
      <ns0:c r="C4" s="11" t="str">
        <ns0:v>Оригинальный пост</ns0:v>
      </ns0:c>
      <ns0:c r="D4" s="2" t="str">
        <ns0:v>шт.</ns0:v>
      </ns0:c>
      <ns0:c r="E4" s="13" t="n">
        <ns0:v>400</ns0:v>
      </ns0:c>
      <ns0:c r="F4" s="13" t="n">
        <ns0:v>12000</ns0:v>
      </ns0:c>
    </ns0:row>
    <ns0:row r="5" ht="34" customHeight="1">
      <ns0:c r="A5" s="2" t="str">
        <ns0:v>V1S</ns0:v>
      </ns0:c>
      <ns0:c r="B5" s="11" t="str">
        <ns0:v>VK A</ns0:v>
      </ns0:c>
      <ns0:c r="C5" s="11" t="str">
        <ns0:v>Оригинальная история</ns0:v>
      </ns0:c>
      <ns0:c r="D5" s="2" t="str">
        <ns0:v>шт.</ns0:v>
      </ns0:c>
      <ns0:c r="E5" s="13" t="n">
        <ns0:v>150</ns0:v>
      </ns0:c>
      <ns0:c r="F5" s="13" t="n">
        <ns0:v>1500</ns0:v>
      </ns0:c>
    </ns0:row>
    <ns0:row r="6" ht="34" customHeight="1">
      <ns0:c r="A6" s="2" t="str">
        <ns0:v>V1T</ns0:v>
      </ns0:c>
      <ns0:c r="B6" s="11" t="str">
        <ns0:v>VK A</ns0:v>
      </ns0:c>
      <ns0:c r="C6" s="11" t="str">
        <ns0:v>Технические и аналитические задачи</ns0:v>
      </ns0:c>
      <ns0:c r="D6" s="2" t="str">
        <ns0:v>задание</ns0:v>
      </ns0:c>
      <ns0:c r="E6" s="13"/>
      <ns0:c r="F6" s="13" t="n">
        <ns0:v>1500</ns0:v>
      </ns0:c>
    </ns0:row>
    <ns0:row r="7" ht="34" customHeight="1">
      <ns0:c r="A7" s="2" t="str">
        <ns0:v>V2P</ns0:v>
      </ns0:c>
      <ns0:c r="B7" s="11" t="str">
        <ns0:v>VK Б</ns0:v>
      </ns0:c>
      <ns0:c r="C7" s="11" t="str">
        <ns0:v>Оригинальный пост</ns0:v>
      </ns0:c>
      <ns0:c r="D7" s="2" t="str">
        <ns0:v>шт.</ns0:v>
      </ns0:c>
      <ns0:c r="E7" s="13" t="n">
        <ns0:v>400</ns0:v>
      </ns0:c>
      <ns0:c r="F7" s="13" t="n">
        <ns0:v>6000</ns0:v>
      </ns0:c>
    </ns0:row>
    <ns0:row r="8" ht="34" customHeight="1">
      <ns0:c r="A8" s="2" t="str">
        <ns0:v>V2T</ns0:v>
      </ns0:c>
      <ns0:c r="B8" s="11" t="str">
        <ns0:v>VK Б</ns0:v>
      </ns0:c>
      <ns0:c r="C8" s="11" t="str">
        <ns0:v>Технические и аналитические задачи</ns0:v>
      </ns0:c>
      <ns0:c r="D8" s="2" t="str">
        <ns0:v>задание</ns0:v>
      </ns0:c>
      <ns0:c r="E8" s="13"/>
      <ns0:c r="F8" s="13" t="n">
        <ns0:v>1500</ns0:v>
      </ns0:c>
    </ns0:row>
    <ns0:row r="9" ht="34" customHeight="1">
      <ns0:c r="A9" s="2" t="str">
        <ns0:v>TGX</ns0:v>
      </ns0:c>
      <ns0:c r="B9" s="11" t="str">
        <ns0:v>Telegram кросс-постинг</ns0:v>
      </ns0:c>
      <ns0:c r="C9" s="11" t="str">
        <ns0:v>Пакет кросс-постинга</ns0:v>
      </ns0:c>
      <ns0:c r="D9" s="2" t="str">
        <ns0:v>пакет</ns0:v>
      </ns0:c>
      <ns0:c r="E9" s="13" t="n">
        <ns0:v>3000</ns0:v>
      </ns0:c>
      <ns0:c r="F9" s="13" t="n">
        <ns0:v>3000</ns0:v>
      </ns0:c>
    </ns0:row>
    <ns0:row r="10" ht="34" customHeight="1">
      <ns0:c r="A10" s="2" t="str">
        <ns0:v>TGC</ns0:v>
      </ns0:c>
      <ns0:c r="B10" s="11" t="str">
        <ns0:v>Telegram комплекс</ns0:v>
      </ns0:c>
      <ns0:c r="C10" s="11" t="str">
        <ns0:v>Комплексный пакет</ns0:v>
      </ns0:c>
      <ns0:c r="D10" s="2" t="str">
        <ns0:v>пакет</ns0:v>
      </ns0:c>
      <ns0:c r="E10" s="13" t="n">
        <ns0:v>10000</ns0:v>
      </ns0:c>
      <ns0:c r="F10" s="13" t="n">
        <ns0:v>10000</ns0:v>
      </ns0:c>
    </ns0:row>
    <ns0:row r="11" ht="34" customHeight="1">
      <ns0:c r="A11" s="2" t="str">
        <ns0:v>DZB</ns0:v>
      </ns0:c>
      <ns0:c r="B11" s="11" t="str">
        <ns0:v>Дзен</ns0:v>
      </ns0:c>
      <ns0:c r="C11" s="11" t="str">
        <ns0:v>Базовый пакет</ns0:v>
      </ns0:c>
      <ns0:c r="D11" s="2" t="str">
        <ns0:v>пакет</ns0:v>
      </ns0:c>
      <ns0:c r="E11" s="13" t="n">
        <ns0:v>6000</ns0:v>
      </ns0:c>
      <ns0:c r="F11" s="13" t="n">
        <ns0:v>6000</ns0:v>
      </ns0:c>
    </ns0:row>
    <ns0:row r="12" ht="34" customHeight="1">
      <ns0:c r="A12" s="2" t="str">
        <ns0:v>DZA</ns0:v>
      </ns0:c>
      <ns0:c r="B12" s="11" t="str">
        <ns0:v>Дзен</ns0:v>
      </ns0:c>
      <ns0:c r="C12" s="11" t="str">
        <ns0:v>Оригинальная статья</ns0:v>
      </ns0:c>
      <ns0:c r="D12" s="2" t="str">
        <ns0:v>шт.</ns0:v>
      </ns0:c>
      <ns0:c r="E12" s="13" t="n">
        <ns0:v>600</ns0:v>
      </ns0:c>
      <ns0:c r="F12" s="13" t="n">
        <ns0:v>6000</ns0:v>
      </ns0:c>
    </ns0:row>
    <ns0:row r="13" ht="25" customHeight="1">
      <ns0:c r="A13" s="2"/>
      <ns0:c r="B13" s="2"/>
      <ns0:c r="C13" s="2"/>
      <ns0:c r="D13" s="2"/>
      <ns0:c r="E13" s="2"/>
      <ns0:c r="F13" s="2"/>
    </ns0:row>
    <ns0:row r="14" ht="34" customHeight="1">
      <ns0:c r="A14" s="24" t="str">
        <ns0:v>Для технических задач VK цену согласуют до начала работ. Лимит 1 500 рублей не является автоматическим вознаграждением.</ns0:v>
      </ns0:c>
      <ns0:c r="B14" s="24"/>
      <ns0:c r="C14" s="24"/>
      <ns0:c r="D14" s="24"/>
      <ns0:c r="E14" s="24"/>
      <ns0:c r="F14" s="24"/>
    </ns0:row>
    <ns0:row r="15" ht="34" customHeight="1">
      <ns0:c r="A15" s="24" t="str">
        <ns0:v>В реестре цену по заданию заполняют для технической задачи, согласованного этапа пакета или отдельно согласованной цены.</ns0:v>
      </ns0:c>
      <ns0:c r="B15" s="24"/>
      <ns0:c r="C15" s="24"/>
      <ns0:c r="D15" s="24"/>
      <ns0:c r="E15" s="24"/>
      <ns0:c r="F15" s="24"/>
    </ns0:row>
    <ns0:row r="16" ht="34" customHeight="1">
      <ns0:c r="A16" s="24" t="str">
        <ns0:v>VK A: основное сообщество, обществознание, история, русский, литература, английский. VK Б: математика, информатика, физика, биология, химия.</ns0:v>
      </ns0:c>
      <ns0:c r="B16" s="24"/>
      <ns0:c r="C16" s="24"/>
      <ns0:c r="D16" s="24"/>
      <ns0:c r="E16" s="24"/>
      <ns0:c r="F16" s="24"/>
    </ns0:row>
  </ns0:sheetData>
  <ns0:mergeCells>
    <ns0:mergeCell ref="A1:F1"/>
    <ns0:mergeCell ref="A14:F14"/>
    <ns0:mergeCell ref="A15:F15"/>
    <ns0:mergeCell ref="A16:F16"/>
  </ns0:mergeCell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0"/>
</ns0:worksheet>
</file>